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ulavaldti.sharepoint.com/sites/BPRP/Documents partages/General/1108_Formulaires et documents types/EFVP/"/>
    </mc:Choice>
  </mc:AlternateContent>
  <xr:revisionPtr revIDLastSave="0" documentId="8_{8CF0D8FB-A9ED-4DC4-8845-EA6868529019}" xr6:coauthVersionLast="47" xr6:coauthVersionMax="47" xr10:uidLastSave="{00000000-0000-0000-0000-000000000000}"/>
  <bookViews>
    <workbookView xWindow="-108" yWindow="-108" windowWidth="23256" windowHeight="12576" xr2:uid="{94B1AF00-B9E9-402D-8FFF-813653786525}"/>
  </bookViews>
  <sheets>
    <sheet name="Analyse préliminaire" sheetId="1" r:id="rId1"/>
    <sheet name="Définitions" sheetId="2" r:id="rId2"/>
    <sheet name="Calcul" sheetId="3" r:id="rId3"/>
  </sheets>
  <definedNames>
    <definedName name="_xlnm.Print_Area" localSheetId="0">'Analyse préliminaire'!$A$1:$J$87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8" i="1" l="1"/>
  <c r="L71" i="1" l="1"/>
  <c r="K64" i="1"/>
  <c r="B11" i="1"/>
  <c r="K50" i="1"/>
  <c r="K54" i="1" l="1"/>
  <c r="K66" i="1"/>
  <c r="K70" i="1"/>
  <c r="K62" i="1"/>
  <c r="K60" i="1"/>
  <c r="K58" i="1"/>
  <c r="K56" i="1"/>
  <c r="K52" i="1"/>
  <c r="K48" i="1"/>
  <c r="P27" i="1"/>
  <c r="P26" i="1"/>
  <c r="P25" i="1"/>
  <c r="P24" i="1"/>
  <c r="N27" i="1"/>
  <c r="N26" i="1"/>
  <c r="N25" i="1"/>
  <c r="N24" i="1"/>
  <c r="K22" i="1"/>
  <c r="L44" i="1"/>
  <c r="K43" i="1"/>
  <c r="K41" i="1"/>
  <c r="K39" i="1"/>
  <c r="K37" i="1"/>
  <c r="K35" i="1"/>
  <c r="K33" i="1"/>
  <c r="K31" i="1"/>
  <c r="K29" i="1"/>
  <c r="A11" i="1"/>
  <c r="K71" i="1" l="1"/>
  <c r="K72" i="1" s="1"/>
  <c r="I72" i="1" s="1"/>
  <c r="K24" i="1"/>
  <c r="K44" i="1" s="1"/>
  <c r="I45" i="1" s="1"/>
  <c r="E77" i="1" l="1"/>
  <c r="K45" i="1"/>
  <c r="B79" i="1" l="1"/>
</calcChain>
</file>

<file path=xl/sharedStrings.xml><?xml version="1.0" encoding="utf-8"?>
<sst xmlns="http://schemas.openxmlformats.org/spreadsheetml/2006/main" count="114" uniqueCount="86">
  <si>
    <t>Nom du projet</t>
  </si>
  <si>
    <t>Unité administrative responsable</t>
  </si>
  <si>
    <t>Nom du propriétaire du projet</t>
  </si>
  <si>
    <t>Date prévue de fin du projet</t>
  </si>
  <si>
    <t>Date prévue de début du projet</t>
  </si>
  <si>
    <t>IMPACT</t>
  </si>
  <si>
    <t>Valeurs</t>
  </si>
  <si>
    <t>Oui</t>
  </si>
  <si>
    <t>Non</t>
  </si>
  <si>
    <t>Cote</t>
  </si>
  <si>
    <t>Le projet implique la collecte, l'utilisation, la conservation ou la communication de renseignements de combien de personnes?</t>
  </si>
  <si>
    <t>1-50</t>
  </si>
  <si>
    <t>51-100</t>
  </si>
  <si>
    <t>101-500</t>
  </si>
  <si>
    <t>501-1,000</t>
  </si>
  <si>
    <t>1,000+</t>
  </si>
  <si>
    <t>Cote pondérée</t>
  </si>
  <si>
    <t>Futurs étudiants</t>
  </si>
  <si>
    <t>Étudiants</t>
  </si>
  <si>
    <t>Employés</t>
  </si>
  <si>
    <t>Donateurs ou diplômés</t>
  </si>
  <si>
    <t>Bénévoles</t>
  </si>
  <si>
    <t>Clientèle externe</t>
  </si>
  <si>
    <t>Participants recherche</t>
  </si>
  <si>
    <t>Autre</t>
  </si>
  <si>
    <t>Renseignements sensibles</t>
  </si>
  <si>
    <t>Définition</t>
  </si>
  <si>
    <t>Éléments</t>
  </si>
  <si>
    <t>Est-ce que le projet implique la collecte de renseignements personnels au moyen d'une technologie permettant d'identifier, de localiser ou de faire du profilage?</t>
  </si>
  <si>
    <t>Est-ce que le projet implique la collecte de renseignements personnels qui n'étaient pas recueillis auparavant?</t>
  </si>
  <si>
    <t>Est-ce que le projet prévoit l'utilisation, pour une autre finalité, de renseignements personnels déjà détenus par l'Université?</t>
  </si>
  <si>
    <t>1-10</t>
  </si>
  <si>
    <t>11-50</t>
  </si>
  <si>
    <t>101-250</t>
  </si>
  <si>
    <t>251-500</t>
  </si>
  <si>
    <t>501-1000</t>
  </si>
  <si>
    <t>1000+</t>
  </si>
  <si>
    <t>Profilage</t>
  </si>
  <si>
    <t>Collecte et utilisation de renseignements personnels afin d'évaluer certaines caractéristiques d'une personne physique, notamment à des fins d'analyse du rendement au travail, de la situation économique, de la santé, des préférences personnelles, des intérêts ou du comportement de cette personne.</t>
  </si>
  <si>
    <t>Est-ce que le projet implique l'utilisation de renseignements afin de rendre une décision fondée exclusivement sur un traitement automatisée?</t>
  </si>
  <si>
    <t>Décision fondée exclusivement sur un traitement automatisée</t>
  </si>
  <si>
    <t>Une décision fondée exclusivement sur un traitement automatisé est celle qui a été prise sans aucune intervention humaine; par exemple, un algorithme. Cela signifie qu’aucune personne physique n’a exercé un contrôle important dans la décision.</t>
  </si>
  <si>
    <t>Donnée biométrique</t>
  </si>
  <si>
    <t>Est-ce que le projet implique la communication ou l'échange de renseignements personnels avec un autre organisme public?</t>
  </si>
  <si>
    <t>Est-ce que le projet implique la communication de renseignements personnels à un mandataire ou à un prestaire de services, incluant à des fins d'hébergement de données?</t>
  </si>
  <si>
    <t>Où seront conservés les renseignements personnels?</t>
  </si>
  <si>
    <t>Sur le campus, sur un serveur de la DTI</t>
  </si>
  <si>
    <t>Sur le campus, ailleurs</t>
  </si>
  <si>
    <t>Sur le serveur d'un tiers, au Québec</t>
  </si>
  <si>
    <t>Sur le serveur d'un tiers, à l'extérieur du Québec</t>
  </si>
  <si>
    <t>Non-applicable au projet</t>
  </si>
  <si>
    <t xml:space="preserve">Niveau d'impact: </t>
  </si>
  <si>
    <t>Niveau de probabilité:</t>
  </si>
  <si>
    <t>Impact</t>
  </si>
  <si>
    <t>PROBABILITÉ</t>
  </si>
  <si>
    <t xml:space="preserve">Niveau de risque du projet: </t>
  </si>
  <si>
    <t>Probabilité</t>
  </si>
  <si>
    <t>Projet non évalué</t>
  </si>
  <si>
    <t>Le projet présente un niveau de risque faible</t>
  </si>
  <si>
    <t>Le projet présente un niveau de risque moyen</t>
  </si>
  <si>
    <t>Le projet présente un niveau de risque élevé</t>
  </si>
  <si>
    <t>Le projet présente un niveau de risque critique</t>
  </si>
  <si>
    <t>Analyse préliminaire des facteurs relatifs à la vie privée</t>
  </si>
  <si>
    <t>Quelles sont les catégories de personnes concernées par le projet?</t>
  </si>
  <si>
    <t>(Cochez tout ce qui s'applique)</t>
  </si>
  <si>
    <t>Est-ce que le projet implique des renseignements sensibles?</t>
  </si>
  <si>
    <t>Est-ce que le projet prévoit la collecte de renseignements au sujet de personnes mineures de moins de 14 ans?</t>
  </si>
  <si>
    <t>Est-ce que le projet prévoit la collecte de renseignements au sujet de personnes se trouvant sur le territoire de l'Union européenne?</t>
  </si>
  <si>
    <t>Est-ce que le projet prévoit la collecte ou l'utilisation de données biométriques?</t>
  </si>
  <si>
    <t>Toute caractéristique physique, biologique ou comportementale permettant d'identifier une personne. Inclut également tout renseignement produit à partir d'une telle caractéristique (par exemple un code chiffré représentant le gabarit facial d'une personne).</t>
  </si>
  <si>
    <t>Est-ce que le projet prévoit la collecte de renseignements personnels en collaboration avec un autre organisme public?</t>
  </si>
  <si>
    <t>Est-ce que le projet prévoit la collecte de renseignements personnels auprès d'un tiers ou d'un autre organisme public?</t>
  </si>
  <si>
    <t>Est-ce que le projet implique l'échange de renseignements personnels entre plusieurs systèmes d'information de l'Université?</t>
  </si>
  <si>
    <t>Est-ce qu'il est prévu ou probable que des renseignements personnels soient utilisés à d'autres fins que celles liées au projet, incluant à des fins d'études, de recherche ou de production de statistiques?</t>
  </si>
  <si>
    <t>Est-ce que le projet prévoit un mécanisme d'épuration ou de destruction des données?</t>
  </si>
  <si>
    <t>Est-ce que le projet permettra qu'un renseignement personnel informatisé recueilli auprès de la personne lui soit communiqué dans un format technologique et couramment utilisé?</t>
  </si>
  <si>
    <t>Est-ce que le projet vise l'acquisition, le développement ou la refonte d'un système d'information ou d'un système de prestation électronique de service impliquant la collecte, l'utilisation, la communication, la conservation ou la destruction de renseignements personnels?</t>
  </si>
  <si>
    <t>Est-ce que le projet prévoit la collecte de renseignements personnels par un produit ou un service technologique offert au public (application mobile, web, objet connecté, etc.)?</t>
  </si>
  <si>
    <t>Combien de personnes auront accès aux renseignements? (Membres de l'Université, partenaires externes, prestataires de services ou autres)</t>
  </si>
  <si>
    <r>
      <rPr>
        <b/>
        <sz val="11"/>
        <color rgb="FFFF0000"/>
        <rFont val="Overpass"/>
      </rPr>
      <t>Le niveau de risque est à titre indicatif seulement</t>
    </r>
    <r>
      <rPr>
        <sz val="11"/>
        <color rgb="FFFF0000"/>
        <rFont val="Overpass"/>
      </rPr>
      <t>. 
Transmettez l'analyse au Bureau de la protection des renseignements personnels pour obtenir un avis détaillé.</t>
    </r>
  </si>
  <si>
    <t>Un renseignement est jugé sensible lorsque, de par sa nature, notamment médicale, biométrique ou autrement intime, ou en raison du contexte de son utilisation ou de sa communication, il suscite un haut degré d'attente raisonnable en matière de vie privée.</t>
  </si>
  <si>
    <t>Oui - Acquisition</t>
  </si>
  <si>
    <t>Oui - Développement</t>
  </si>
  <si>
    <t>Oui - Refonte</t>
  </si>
  <si>
    <t>prp@sg.ulaval.ca</t>
  </si>
  <si>
    <t>Est-ce que le projet implique la communication de renseignements personnels à l'extérieur du Québec?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</si>
</sst>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2"/>
      <color rgb="FF000000"/>
      <name val="Calibri"/>
      <family val="2"/>
    </font>
    <font>
      <b/>
      <sz val="12"/>
      <color theme="1"/>
      <name val="Calibri"/>
      <family val="2"/>
      <scheme val="minor"/>
    </font>
    <font>
      <u/>
      <sz val="11"/>
      <color theme="10"/>
      <name val="Calibri"/>
      <family val="2"/>
      <scheme val="minor"/>
    </font>
    <font>
      <b/>
      <u/>
      <sz val="11"/>
      <color theme="10"/>
      <name val="Overpass"/>
    </font>
    <font>
      <sz val="11"/>
      <color theme="1"/>
      <name val="Overpass"/>
    </font>
    <font>
      <b/>
      <sz val="11"/>
      <color theme="1"/>
      <name val="Overpass"/>
    </font>
    <font>
      <b/>
      <sz val="12"/>
      <color theme="1"/>
      <name val="Overpass"/>
    </font>
    <font>
      <b/>
      <sz val="14"/>
      <color theme="1"/>
      <name val="Overpass"/>
    </font>
    <font>
      <b/>
      <sz val="16"/>
      <color theme="1"/>
      <name val="Overpass"/>
    </font>
    <font>
      <b/>
      <sz val="10"/>
      <color theme="1"/>
      <name val="Overpass"/>
    </font>
    <font>
      <sz val="10"/>
      <color theme="1"/>
      <name val="Overpass"/>
    </font>
    <font>
      <sz val="12"/>
      <color theme="1"/>
      <name val="Overpass"/>
    </font>
    <font>
      <sz val="11"/>
      <color rgb="FFFF0000"/>
      <name val="Calibri"/>
      <family val="2"/>
      <scheme val="minor"/>
    </font>
    <font>
      <sz val="11"/>
      <color rgb="FFFF0000"/>
      <name val="Overpass"/>
    </font>
    <font>
      <b/>
      <sz val="11"/>
      <color rgb="FFFF0000"/>
      <name val="Overpass"/>
    </font>
    <font>
      <u/>
      <sz val="11"/>
      <color theme="10"/>
      <name val="Overpass"/>
    </font>
  </fonts>
  <fills count="6">
    <fill>
      <patternFill patternType="none"/>
    </fill>
    <fill>
      <patternFill patternType="gray125"/>
    </fill>
    <fill>
      <patternFill patternType="solid">
        <fgColor theme="7" tint="0.59999389629810485"/>
        <bgColor indexed="64"/>
      </patternFill>
    </fill>
    <fill>
      <patternFill patternType="solid">
        <fgColor theme="5" tint="0.39997558519241921"/>
        <bgColor indexed="64"/>
      </patternFill>
    </fill>
    <fill>
      <patternFill patternType="solid">
        <fgColor rgb="FFFF0000"/>
        <bgColor indexed="64"/>
      </patternFill>
    </fill>
    <fill>
      <patternFill patternType="solid">
        <fgColor theme="9" tint="0.39997558519241921"/>
        <bgColor indexed="64"/>
      </patternFill>
    </fill>
  </fills>
  <borders count="36">
    <border>
      <left/>
      <right/>
      <top/>
      <bottom/>
      <diagonal/>
    </border>
    <border>
      <left style="hair">
        <color auto="1"/>
      </left>
      <right style="hair">
        <color auto="1"/>
      </right>
      <top style="hair">
        <color auto="1"/>
      </top>
      <bottom style="hair">
        <color auto="1"/>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hair">
        <color auto="1"/>
      </left>
      <right style="hair">
        <color auto="1"/>
      </right>
      <top/>
      <bottom style="hair">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3" fillId="0" borderId="0" applyNumberFormat="0" applyFill="0" applyBorder="0" applyAlignment="0" applyProtection="0"/>
  </cellStyleXfs>
  <cellXfs count="91">
    <xf numFmtId="0" fontId="0" fillId="0" borderId="0" xfId="0"/>
    <xf numFmtId="0" fontId="2" fillId="0" borderId="11" xfId="0" applyFont="1" applyBorder="1" applyAlignment="1">
      <alignment vertical="top"/>
    </xf>
    <xf numFmtId="0" fontId="2" fillId="0" borderId="12" xfId="0" applyFont="1" applyBorder="1" applyAlignment="1">
      <alignment vertical="top" wrapText="1"/>
    </xf>
    <xf numFmtId="0" fontId="0" fillId="0" borderId="1" xfId="0" applyBorder="1" applyAlignment="1">
      <alignment vertical="top" wrapText="1"/>
    </xf>
    <xf numFmtId="0" fontId="0" fillId="0" borderId="13" xfId="0" applyBorder="1" applyAlignment="1">
      <alignment vertical="top" wrapText="1"/>
    </xf>
    <xf numFmtId="0" fontId="0" fillId="0" borderId="0" xfId="0" applyAlignment="1">
      <alignment vertical="top"/>
    </xf>
    <xf numFmtId="0" fontId="0" fillId="0" borderId="0" xfId="0" applyAlignment="1">
      <alignment vertical="top" wrapText="1"/>
    </xf>
    <xf numFmtId="0" fontId="5" fillId="0" borderId="0" xfId="0" applyFont="1"/>
    <xf numFmtId="0" fontId="6" fillId="0" borderId="0" xfId="0" applyFont="1"/>
    <xf numFmtId="0" fontId="7" fillId="0" borderId="0" xfId="0" applyFont="1"/>
    <xf numFmtId="0" fontId="5" fillId="0" borderId="0" xfId="0" applyFont="1" applyAlignment="1">
      <alignment horizontal="center" vertical="center" wrapText="1"/>
    </xf>
    <xf numFmtId="0" fontId="7" fillId="0" borderId="0" xfId="0" applyFont="1" applyAlignment="1">
      <alignment wrapText="1"/>
    </xf>
    <xf numFmtId="0" fontId="12" fillId="0" borderId="0" xfId="0" applyFont="1"/>
    <xf numFmtId="0" fontId="5" fillId="0" borderId="0" xfId="0" applyFont="1" applyAlignment="1">
      <alignment vertical="top"/>
    </xf>
    <xf numFmtId="0" fontId="6" fillId="0" borderId="0" xfId="0" applyFont="1" applyAlignment="1">
      <alignment horizontal="center"/>
    </xf>
    <xf numFmtId="0" fontId="6" fillId="0" borderId="0" xfId="0" applyFont="1" applyAlignment="1">
      <alignment vertical="top"/>
    </xf>
    <xf numFmtId="0" fontId="6" fillId="0" borderId="0" xfId="0" applyFont="1" applyAlignment="1">
      <alignment vertical="top" wrapText="1"/>
    </xf>
    <xf numFmtId="0" fontId="11" fillId="0" borderId="5" xfId="0" applyFont="1" applyBorder="1"/>
    <xf numFmtId="0" fontId="11" fillId="0" borderId="6" xfId="0" applyFont="1" applyBorder="1"/>
    <xf numFmtId="0" fontId="11" fillId="0" borderId="7" xfId="0" applyFont="1" applyBorder="1"/>
    <xf numFmtId="0" fontId="11" fillId="0" borderId="8" xfId="0" applyFont="1" applyBorder="1"/>
    <xf numFmtId="0" fontId="11" fillId="0" borderId="9" xfId="0" applyFont="1" applyBorder="1"/>
    <xf numFmtId="0" fontId="11" fillId="0" borderId="10" xfId="0" applyFont="1" applyBorder="1"/>
    <xf numFmtId="0" fontId="12" fillId="0" borderId="0" xfId="0" applyFont="1" applyAlignment="1">
      <alignment vertical="top"/>
    </xf>
    <xf numFmtId="0" fontId="8" fillId="0" borderId="0" xfId="0" applyFont="1"/>
    <xf numFmtId="2" fontId="5" fillId="0" borderId="0" xfId="0" applyNumberFormat="1" applyFont="1"/>
    <xf numFmtId="0" fontId="9" fillId="0" borderId="0" xfId="0" applyFont="1"/>
    <xf numFmtId="0" fontId="6" fillId="0" borderId="22" xfId="0" applyFont="1" applyBorder="1" applyAlignment="1">
      <alignment horizontal="center"/>
    </xf>
    <xf numFmtId="0" fontId="5" fillId="2" borderId="14" xfId="0" applyFont="1" applyFill="1" applyBorder="1" applyAlignment="1">
      <alignment horizontal="center"/>
    </xf>
    <xf numFmtId="0" fontId="5" fillId="3" borderId="15" xfId="0" applyFont="1" applyFill="1" applyBorder="1" applyAlignment="1">
      <alignment horizontal="center"/>
    </xf>
    <xf numFmtId="0" fontId="5" fillId="4" borderId="15" xfId="0" applyFont="1" applyFill="1" applyBorder="1" applyAlignment="1">
      <alignment horizontal="center"/>
    </xf>
    <xf numFmtId="0" fontId="5" fillId="4" borderId="16" xfId="0" applyFont="1" applyFill="1" applyBorder="1" applyAlignment="1">
      <alignment horizontal="center"/>
    </xf>
    <xf numFmtId="0" fontId="6" fillId="0" borderId="23" xfId="0" applyFont="1" applyBorder="1" applyAlignment="1">
      <alignment horizontal="center"/>
    </xf>
    <xf numFmtId="0" fontId="5" fillId="2" borderId="17" xfId="0" applyFont="1" applyFill="1" applyBorder="1" applyAlignment="1">
      <alignment horizontal="center"/>
    </xf>
    <xf numFmtId="0" fontId="5" fillId="3" borderId="1" xfId="0" applyFont="1" applyFill="1" applyBorder="1" applyAlignment="1">
      <alignment horizontal="center"/>
    </xf>
    <xf numFmtId="0" fontId="5" fillId="4" borderId="1" xfId="0" applyFont="1" applyFill="1" applyBorder="1" applyAlignment="1">
      <alignment horizontal="center"/>
    </xf>
    <xf numFmtId="0" fontId="5" fillId="4" borderId="18" xfId="0" applyFont="1" applyFill="1" applyBorder="1" applyAlignment="1">
      <alignment horizontal="center"/>
    </xf>
    <xf numFmtId="0" fontId="5" fillId="5" borderId="17" xfId="0" applyFont="1" applyFill="1" applyBorder="1" applyAlignment="1">
      <alignment horizontal="center"/>
    </xf>
    <xf numFmtId="0" fontId="5" fillId="2" borderId="1" xfId="0" applyFont="1" applyFill="1" applyBorder="1" applyAlignment="1">
      <alignment horizontal="center"/>
    </xf>
    <xf numFmtId="0" fontId="5" fillId="3" borderId="18" xfId="0" applyFont="1" applyFill="1" applyBorder="1" applyAlignment="1">
      <alignment horizontal="center"/>
    </xf>
    <xf numFmtId="0" fontId="6" fillId="0" borderId="24" xfId="0" applyFont="1" applyBorder="1" applyAlignment="1">
      <alignment horizontal="center"/>
    </xf>
    <xf numFmtId="0" fontId="5" fillId="5" borderId="19" xfId="0" applyFont="1" applyFill="1" applyBorder="1" applyAlignment="1">
      <alignment horizontal="center"/>
    </xf>
    <xf numFmtId="0" fontId="5" fillId="5" borderId="20" xfId="0" applyFont="1" applyFill="1" applyBorder="1" applyAlignment="1">
      <alignment horizontal="center"/>
    </xf>
    <xf numFmtId="0" fontId="5" fillId="2" borderId="20" xfId="0" applyFont="1" applyFill="1" applyBorder="1" applyAlignment="1">
      <alignment horizontal="center"/>
    </xf>
    <xf numFmtId="0" fontId="5" fillId="2" borderId="21" xfId="0" applyFont="1" applyFill="1" applyBorder="1" applyAlignment="1">
      <alignment horizontal="center"/>
    </xf>
    <xf numFmtId="0" fontId="6" fillId="0" borderId="25" xfId="0" applyFont="1" applyBorder="1" applyAlignment="1">
      <alignment horizontal="center"/>
    </xf>
    <xf numFmtId="0" fontId="6" fillId="0" borderId="26" xfId="0" applyFont="1" applyBorder="1" applyAlignment="1">
      <alignment horizontal="center"/>
    </xf>
    <xf numFmtId="49" fontId="5" fillId="0" borderId="0" xfId="0" applyNumberFormat="1" applyFont="1"/>
    <xf numFmtId="0" fontId="11" fillId="0" borderId="0" xfId="0" applyFont="1"/>
    <xf numFmtId="0" fontId="10" fillId="0" borderId="0" xfId="0" applyFont="1" applyAlignment="1">
      <alignment horizontal="center"/>
    </xf>
    <xf numFmtId="0" fontId="11" fillId="0" borderId="0" xfId="0" applyFont="1" applyAlignment="1">
      <alignment horizontal="center" vertical="top"/>
    </xf>
    <xf numFmtId="0" fontId="11" fillId="0" borderId="0" xfId="0" applyFont="1" applyAlignment="1">
      <alignment vertical="top"/>
    </xf>
    <xf numFmtId="2" fontId="11" fillId="0" borderId="0" xfId="0" applyNumberFormat="1" applyFont="1" applyAlignment="1">
      <alignment horizontal="center" vertical="top"/>
    </xf>
    <xf numFmtId="2" fontId="11" fillId="0" borderId="0" xfId="0" applyNumberFormat="1" applyFont="1"/>
    <xf numFmtId="2" fontId="7" fillId="0" borderId="0" xfId="0" applyNumberFormat="1" applyFont="1" applyAlignment="1">
      <alignment horizontal="left"/>
    </xf>
    <xf numFmtId="0" fontId="8" fillId="0" borderId="0" xfId="0" applyFont="1" applyAlignment="1">
      <alignment horizontal="left"/>
    </xf>
    <xf numFmtId="0" fontId="5" fillId="0" borderId="8" xfId="0" applyFont="1" applyBorder="1" applyAlignment="1">
      <alignment horizontal="left" wrapText="1"/>
    </xf>
    <xf numFmtId="0" fontId="5" fillId="0" borderId="1" xfId="0" applyFont="1" applyBorder="1" applyAlignment="1" applyProtection="1">
      <alignment vertical="top"/>
      <protection locked="0"/>
    </xf>
    <xf numFmtId="0" fontId="5" fillId="0" borderId="1" xfId="0" applyFont="1" applyBorder="1" applyProtection="1">
      <protection locked="0"/>
    </xf>
    <xf numFmtId="0" fontId="5" fillId="0" borderId="1" xfId="0" applyFont="1" applyBorder="1" applyAlignment="1" applyProtection="1">
      <alignment vertical="center" wrapText="1"/>
      <protection locked="0"/>
    </xf>
    <xf numFmtId="0" fontId="5" fillId="0" borderId="0" xfId="0" applyFont="1" applyAlignment="1">
      <alignment wrapText="1"/>
    </xf>
    <xf numFmtId="0" fontId="5" fillId="0" borderId="0" xfId="0" applyFont="1" applyAlignment="1" applyProtection="1">
      <alignment vertical="top"/>
      <protection locked="0"/>
    </xf>
    <xf numFmtId="0" fontId="11" fillId="0" borderId="0" xfId="0" applyFont="1" applyAlignment="1">
      <alignment horizontal="center"/>
    </xf>
    <xf numFmtId="0" fontId="16" fillId="0" borderId="30" xfId="1" applyFont="1" applyBorder="1" applyAlignment="1">
      <alignment horizontal="center" wrapText="1"/>
    </xf>
    <xf numFmtId="0" fontId="5" fillId="0" borderId="31" xfId="0" applyFont="1" applyBorder="1" applyAlignment="1">
      <alignment horizontal="center" wrapText="1"/>
    </xf>
    <xf numFmtId="0" fontId="5" fillId="0" borderId="32" xfId="0" applyFont="1" applyBorder="1" applyAlignment="1">
      <alignment horizontal="center" wrapText="1"/>
    </xf>
    <xf numFmtId="0" fontId="6" fillId="0" borderId="0" xfId="0" applyFont="1" applyAlignment="1">
      <alignment vertical="top" wrapText="1"/>
    </xf>
    <xf numFmtId="0" fontId="5" fillId="0" borderId="0" xfId="0" applyFont="1" applyAlignment="1">
      <alignment wrapText="1"/>
    </xf>
    <xf numFmtId="0" fontId="4" fillId="0" borderId="0" xfId="1" applyFont="1" applyAlignment="1">
      <alignment wrapText="1"/>
    </xf>
    <xf numFmtId="0" fontId="4" fillId="0" borderId="8" xfId="1" applyFont="1" applyBorder="1" applyAlignment="1">
      <alignment wrapText="1"/>
    </xf>
    <xf numFmtId="0" fontId="0" fillId="0" borderId="0" xfId="0" applyAlignment="1">
      <alignment wrapText="1"/>
    </xf>
    <xf numFmtId="0" fontId="7" fillId="0" borderId="0" xfId="0" applyFont="1" applyAlignment="1">
      <alignment horizontal="center" vertical="center" wrapText="1"/>
    </xf>
    <xf numFmtId="0" fontId="12" fillId="0" borderId="0" xfId="0" applyFont="1" applyAlignment="1">
      <alignment horizontal="center" vertical="center" wrapText="1"/>
    </xf>
    <xf numFmtId="0" fontId="5" fillId="0" borderId="0" xfId="0" applyFont="1" applyAlignment="1">
      <alignment vertical="top" wrapText="1"/>
    </xf>
    <xf numFmtId="0" fontId="4" fillId="0" borderId="0" xfId="1" applyFont="1" applyAlignment="1">
      <alignment vertical="top" wrapText="1"/>
    </xf>
    <xf numFmtId="0" fontId="6" fillId="0" borderId="0" xfId="0" applyFont="1" applyAlignment="1">
      <alignment wrapText="1"/>
    </xf>
    <xf numFmtId="0" fontId="4" fillId="0" borderId="0" xfId="1" applyFont="1" applyFill="1" applyAlignment="1">
      <alignment vertical="top" wrapText="1"/>
    </xf>
    <xf numFmtId="0" fontId="4" fillId="0" borderId="0" xfId="1" applyFont="1" applyFill="1" applyAlignment="1">
      <alignment wrapText="1"/>
    </xf>
    <xf numFmtId="0" fontId="14" fillId="0" borderId="35" xfId="0" applyFont="1" applyBorder="1" applyAlignment="1">
      <alignment horizontal="center" wrapText="1"/>
    </xf>
    <xf numFmtId="0" fontId="13" fillId="0" borderId="33" xfId="0" applyFont="1" applyBorder="1" applyAlignment="1">
      <alignment horizontal="center" wrapText="1"/>
    </xf>
    <xf numFmtId="0" fontId="0" fillId="0" borderId="33" xfId="0" applyBorder="1" applyAlignment="1">
      <alignment horizontal="center" wrapText="1"/>
    </xf>
    <xf numFmtId="0" fontId="0" fillId="0" borderId="34" xfId="0" applyBorder="1" applyAlignment="1">
      <alignment horizontal="center" wrapText="1"/>
    </xf>
    <xf numFmtId="0" fontId="9" fillId="0" borderId="0" xfId="0" applyFont="1" applyAlignment="1">
      <alignment horizontal="center" vertical="center" wrapText="1" shrinkToFit="1"/>
    </xf>
    <xf numFmtId="0" fontId="5" fillId="0" borderId="0" xfId="0" applyFont="1" applyAlignment="1">
      <alignment horizontal="center" vertical="center" wrapText="1"/>
    </xf>
    <xf numFmtId="0" fontId="5" fillId="0" borderId="27" xfId="0" applyFont="1" applyBorder="1" applyProtection="1">
      <protection locked="0"/>
    </xf>
    <xf numFmtId="0" fontId="5" fillId="0" borderId="28" xfId="0" applyFont="1" applyBorder="1" applyProtection="1">
      <protection locked="0"/>
    </xf>
    <xf numFmtId="0" fontId="5" fillId="0" borderId="29" xfId="0" applyFont="1" applyBorder="1" applyProtection="1">
      <protection locked="0"/>
    </xf>
    <xf numFmtId="0" fontId="5" fillId="0" borderId="2" xfId="0" applyFont="1" applyBorder="1" applyProtection="1">
      <protection locked="0"/>
    </xf>
    <xf numFmtId="0" fontId="5" fillId="0" borderId="3" xfId="0" applyFont="1" applyBorder="1" applyProtection="1">
      <protection locked="0"/>
    </xf>
    <xf numFmtId="0" fontId="5" fillId="0" borderId="4" xfId="0" applyFont="1" applyBorder="1" applyProtection="1">
      <protection locked="0"/>
    </xf>
    <xf numFmtId="15" fontId="5" fillId="0" borderId="2" xfId="0" applyNumberFormat="1" applyFont="1" applyBorder="1" applyProtection="1">
      <protection locked="0"/>
    </xf>
  </cellXfs>
  <cellStyles count="2">
    <cellStyle name="Lien hypertexte" xfId="1" builtinId="8"/>
    <cellStyle name="Normal" xfId="0" builtinId="0"/>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1"/>
      </font>
      <fill>
        <patternFill>
          <bgColor rgb="FFFF0000"/>
        </patternFill>
      </fill>
    </dxf>
    <dxf>
      <fill>
        <patternFill>
          <bgColor theme="5" tint="0.39994506668294322"/>
        </patternFill>
      </fill>
    </dxf>
    <dxf>
      <fill>
        <patternFill>
          <bgColor theme="7" tint="0.59996337778862885"/>
        </patternFill>
      </fill>
    </dxf>
    <dxf>
      <fill>
        <patternFill>
          <bgColor theme="9" tint="0.39994506668294322"/>
        </patternFill>
      </fill>
    </dxf>
    <dxf>
      <font>
        <b/>
        <i val="0"/>
        <color rgb="FFFF0000"/>
      </font>
    </dxf>
    <dxf>
      <font>
        <b/>
        <i val="0"/>
      </font>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fmlaLink="$M$24" noThreeD="1"/>
</file>

<file path=xl/ctrlProps/ctrlProp2.xml><?xml version="1.0" encoding="utf-8"?>
<formControlPr xmlns="http://schemas.microsoft.com/office/spreadsheetml/2009/9/main" objectType="CheckBox" fmlaLink="$O$24" lockText="1" noThreeD="1"/>
</file>

<file path=xl/ctrlProps/ctrlProp3.xml><?xml version="1.0" encoding="utf-8"?>
<formControlPr xmlns="http://schemas.microsoft.com/office/spreadsheetml/2009/9/main" objectType="CheckBox" fmlaLink="$M$25" lockText="1" noThreeD="1"/>
</file>

<file path=xl/ctrlProps/ctrlProp4.xml><?xml version="1.0" encoding="utf-8"?>
<formControlPr xmlns="http://schemas.microsoft.com/office/spreadsheetml/2009/9/main" objectType="CheckBox" fmlaLink="$O$25" lockText="1" noThreeD="1"/>
</file>

<file path=xl/ctrlProps/ctrlProp5.xml><?xml version="1.0" encoding="utf-8"?>
<formControlPr xmlns="http://schemas.microsoft.com/office/spreadsheetml/2009/9/main" objectType="CheckBox" fmlaLink="$M$26" lockText="1" noThreeD="1"/>
</file>

<file path=xl/ctrlProps/ctrlProp6.xml><?xml version="1.0" encoding="utf-8"?>
<formControlPr xmlns="http://schemas.microsoft.com/office/spreadsheetml/2009/9/main" objectType="CheckBox" fmlaLink="$O$26" lockText="1" noThreeD="1"/>
</file>

<file path=xl/ctrlProps/ctrlProp7.xml><?xml version="1.0" encoding="utf-8"?>
<formControlPr xmlns="http://schemas.microsoft.com/office/spreadsheetml/2009/9/main" objectType="CheckBox" fmlaLink="$M$27" lockText="1" noThreeD="1"/>
</file>

<file path=xl/ctrlProps/ctrlProp8.xml><?xml version="1.0" encoding="utf-8"?>
<formControlPr xmlns="http://schemas.microsoft.com/office/spreadsheetml/2009/9/main" objectType="CheckBox" fmlaLink="$O$2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22</xdr:row>
          <xdr:rowOff>190500</xdr:rowOff>
        </xdr:from>
        <xdr:to>
          <xdr:col>8</xdr:col>
          <xdr:colOff>1478280</xdr:colOff>
          <xdr:row>24</xdr:row>
          <xdr:rowOff>106680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1200" b="0" i="0" u="none" strike="noStrike" baseline="0">
                  <a:solidFill>
                    <a:srgbClr val="000000"/>
                  </a:solidFill>
                  <a:latin typeface="Calibri"/>
                  <a:cs typeface="Calibri"/>
                </a:rPr>
                <a:t>Futurs étudiants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22</xdr:row>
          <xdr:rowOff>190500</xdr:rowOff>
        </xdr:from>
        <xdr:to>
          <xdr:col>17</xdr:col>
          <xdr:colOff>190500</xdr:colOff>
          <xdr:row>24</xdr:row>
          <xdr:rowOff>106680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1200" b="0" i="0" u="none" strike="noStrike" baseline="0">
                  <a:solidFill>
                    <a:srgbClr val="000000"/>
                  </a:solidFill>
                  <a:latin typeface="Calibri"/>
                  <a:cs typeface="Calibri"/>
                </a:rPr>
                <a:t>Employés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190500</xdr:rowOff>
        </xdr:from>
        <xdr:to>
          <xdr:col>9</xdr:col>
          <xdr:colOff>137160</xdr:colOff>
          <xdr:row>25</xdr:row>
          <xdr:rowOff>106680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1200" b="0" i="0" u="none" strike="noStrike" baseline="0">
                  <a:solidFill>
                    <a:srgbClr val="000000"/>
                  </a:solidFill>
                  <a:latin typeface="Calibri"/>
                  <a:cs typeface="Calibri"/>
                </a:rPr>
                <a:t>Étudiants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190500</xdr:rowOff>
        </xdr:from>
        <xdr:to>
          <xdr:col>17</xdr:col>
          <xdr:colOff>190500</xdr:colOff>
          <xdr:row>25</xdr:row>
          <xdr:rowOff>114300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1200" b="0" i="0" u="none" strike="noStrike" baseline="0">
                  <a:solidFill>
                    <a:srgbClr val="000000"/>
                  </a:solidFill>
                  <a:latin typeface="Calibri"/>
                  <a:cs typeface="Calibri"/>
                </a:rPr>
                <a:t>Donateurs ou diplômés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24</xdr:row>
          <xdr:rowOff>213360</xdr:rowOff>
        </xdr:from>
        <xdr:to>
          <xdr:col>9</xdr:col>
          <xdr:colOff>137160</xdr:colOff>
          <xdr:row>26</xdr:row>
          <xdr:rowOff>76200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1200" b="0" i="0" u="none" strike="noStrike" baseline="0">
                  <a:solidFill>
                    <a:srgbClr val="000000"/>
                  </a:solidFill>
                  <a:latin typeface="Calibri"/>
                  <a:cs typeface="Calibri"/>
                </a:rPr>
                <a:t>Bénévoles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24</xdr:row>
          <xdr:rowOff>213360</xdr:rowOff>
        </xdr:from>
        <xdr:to>
          <xdr:col>17</xdr:col>
          <xdr:colOff>251460</xdr:colOff>
          <xdr:row>26</xdr:row>
          <xdr:rowOff>83820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1200" b="0" i="0" u="none" strike="noStrike" baseline="0">
                  <a:solidFill>
                    <a:srgbClr val="000000"/>
                  </a:solidFill>
                  <a:latin typeface="Calibri"/>
                  <a:cs typeface="Calibri"/>
                </a:rPr>
                <a:t>Clientèle externe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190500</xdr:rowOff>
        </xdr:from>
        <xdr:to>
          <xdr:col>9</xdr:col>
          <xdr:colOff>45720</xdr:colOff>
          <xdr:row>27</xdr:row>
          <xdr:rowOff>53340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1200" b="0" i="0" u="none" strike="noStrike" baseline="0">
                  <a:solidFill>
                    <a:srgbClr val="000000"/>
                  </a:solidFill>
                  <a:latin typeface="Calibri"/>
                  <a:cs typeface="Calibri"/>
                </a:rPr>
                <a:t>Participants recherche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190500</xdr:rowOff>
        </xdr:from>
        <xdr:to>
          <xdr:col>17</xdr:col>
          <xdr:colOff>251460</xdr:colOff>
          <xdr:row>27</xdr:row>
          <xdr:rowOff>60960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1200" b="0" i="0" u="none" strike="noStrike" baseline="0">
                  <a:solidFill>
                    <a:srgbClr val="000000"/>
                  </a:solidFill>
                  <a:latin typeface="Calibri"/>
                  <a:cs typeface="Calibri"/>
                </a:rPr>
                <a:t>Autre</a:t>
              </a:r>
            </a:p>
          </xdr:txBody>
        </xdr:sp>
        <xdr:clientData fLocksWithSheet="0"/>
      </xdr:twoCellAnchor>
    </mc:Choice>
    <mc:Fallback/>
  </mc:AlternateContent>
  <xdr:twoCellAnchor editAs="oneCell">
    <xdr:from>
      <xdr:col>1</xdr:col>
      <xdr:colOff>0</xdr:colOff>
      <xdr:row>1</xdr:row>
      <xdr:rowOff>0</xdr:rowOff>
    </xdr:from>
    <xdr:to>
      <xdr:col>2</xdr:col>
      <xdr:colOff>560916</xdr:colOff>
      <xdr:row>3</xdr:row>
      <xdr:rowOff>102658</xdr:rowOff>
    </xdr:to>
    <xdr:pic>
      <xdr:nvPicPr>
        <xdr:cNvPr id="2" name="Image 1" descr="Une image contenant texte&#10;&#10;Description générée automatiquement">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0933" y="245533"/>
          <a:ext cx="1441450" cy="593725"/>
        </a:xfrm>
        <a:prstGeom prst="rect">
          <a:avLst/>
        </a:prstGeom>
        <a:noFill/>
        <a:ln>
          <a:noFill/>
        </a:ln>
      </xdr:spPr>
    </xdr:pic>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mailto:prp@sg.ulaval.ca"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E9D0E-FB0C-4277-A360-F7D4F6593906}">
  <dimension ref="A1:R87"/>
  <sheetViews>
    <sheetView showGridLines="0" tabSelected="1" view="pageLayout" topLeftCell="A60" zoomScale="95" zoomScaleNormal="100" zoomScalePageLayoutView="95" workbookViewId="0">
      <selection activeCell="I66" sqref="I66"/>
    </sheetView>
  </sheetViews>
  <sheetFormatPr baseColWidth="10" defaultRowHeight="18" x14ac:dyDescent="0.5"/>
  <cols>
    <col min="1" max="1" width="3.88671875" style="7" customWidth="1"/>
    <col min="2" max="7" width="12.77734375" style="7" customWidth="1"/>
    <col min="8" max="8" width="19.88671875" style="7" customWidth="1"/>
    <col min="9" max="9" width="24.21875" style="7" customWidth="1"/>
    <col min="10" max="10" width="25.88671875" style="7" customWidth="1"/>
    <col min="11" max="11" width="17.6640625" style="7" hidden="1" customWidth="1"/>
    <col min="12" max="13" width="11.5546875" style="7" hidden="1" customWidth="1"/>
    <col min="14" max="14" width="7.33203125" style="7" hidden="1" customWidth="1"/>
    <col min="15" max="15" width="11.5546875" style="7" hidden="1" customWidth="1"/>
    <col min="16" max="16" width="4.77734375" style="7" hidden="1" customWidth="1"/>
    <col min="17" max="16384" width="11.5546875" style="7"/>
  </cols>
  <sheetData>
    <row r="1" spans="1:10" ht="19.2" customHeight="1" x14ac:dyDescent="0.5"/>
    <row r="2" spans="1:10" ht="19.2" customHeight="1" x14ac:dyDescent="0.5"/>
    <row r="3" spans="1:10" ht="19.2" customHeight="1" x14ac:dyDescent="0.5"/>
    <row r="4" spans="1:10" ht="19.2" customHeight="1" x14ac:dyDescent="0.5"/>
    <row r="5" spans="1:10" ht="19.2" customHeight="1" x14ac:dyDescent="0.5"/>
    <row r="6" spans="1:10" ht="19.2" customHeight="1" x14ac:dyDescent="0.5">
      <c r="A6" s="82" t="s">
        <v>62</v>
      </c>
      <c r="B6" s="82"/>
      <c r="C6" s="82"/>
      <c r="D6" s="82"/>
      <c r="E6" s="82"/>
      <c r="F6" s="82"/>
      <c r="G6" s="82"/>
      <c r="H6" s="82"/>
      <c r="I6" s="82"/>
      <c r="J6" s="82"/>
    </row>
    <row r="8" spans="1:10" x14ac:dyDescent="0.5">
      <c r="I8" s="8"/>
    </row>
    <row r="9" spans="1:10" ht="72" customHeight="1" x14ac:dyDescent="0.5">
      <c r="B9" s="75" t="s">
        <v>76</v>
      </c>
      <c r="C9" s="75"/>
      <c r="D9" s="75"/>
      <c r="E9" s="75"/>
      <c r="F9" s="75"/>
      <c r="G9" s="75"/>
      <c r="H9" s="56"/>
      <c r="I9" s="57"/>
    </row>
    <row r="10" spans="1:10" ht="10.050000000000001" customHeight="1" x14ac:dyDescent="0.55000000000000004">
      <c r="B10" s="8"/>
      <c r="C10" s="8"/>
      <c r="D10" s="8"/>
      <c r="E10" s="8"/>
      <c r="F10" s="8"/>
      <c r="G10" s="11"/>
      <c r="H10" s="12"/>
      <c r="I10" s="13"/>
    </row>
    <row r="11" spans="1:10" ht="34.200000000000003" customHeight="1" x14ac:dyDescent="0.5">
      <c r="A11" s="7" t="str">
        <f>IF(P8&lt;&gt;"",IF(P8="Yes", "Please complete the rest of the assessment", "Confirm to the Privacy Officer that no PI is collected"),"")</f>
        <v/>
      </c>
      <c r="B11" s="83" t="str">
        <f>IF(I9&lt;&gt;"",IF(OR(I9="Oui - Acquisition",I9="Oui - Développement",I9="Oui - Refonte"),"Veuillez compléter l'évaluation", "Veuillez confirmer auprès de votre répondant en protection des renseignements personnels qu'aucun renseignement personnel n'est impliqué dans ce projet"),"")</f>
        <v/>
      </c>
      <c r="C11" s="83"/>
      <c r="D11" s="83"/>
      <c r="E11" s="83"/>
      <c r="F11" s="83"/>
      <c r="G11" s="83"/>
      <c r="H11" s="67"/>
      <c r="I11" s="67"/>
      <c r="J11" s="67"/>
    </row>
    <row r="12" spans="1:10" ht="10.050000000000001" customHeight="1" x14ac:dyDescent="0.55000000000000004">
      <c r="B12" s="10"/>
      <c r="C12" s="10"/>
      <c r="D12" s="10"/>
      <c r="E12" s="10"/>
      <c r="F12" s="10"/>
      <c r="G12" s="10"/>
      <c r="H12" s="12"/>
      <c r="I12" s="13"/>
    </row>
    <row r="13" spans="1:10" x14ac:dyDescent="0.5">
      <c r="B13" s="8" t="s">
        <v>0</v>
      </c>
      <c r="E13" s="84"/>
      <c r="F13" s="85"/>
      <c r="G13" s="85"/>
      <c r="H13" s="85"/>
      <c r="I13" s="86"/>
    </row>
    <row r="14" spans="1:10" x14ac:dyDescent="0.5">
      <c r="B14" s="8" t="s">
        <v>1</v>
      </c>
      <c r="E14" s="87"/>
      <c r="F14" s="88"/>
      <c r="G14" s="88"/>
      <c r="H14" s="88"/>
      <c r="I14" s="89"/>
    </row>
    <row r="15" spans="1:10" x14ac:dyDescent="0.5">
      <c r="B15" s="8" t="s">
        <v>2</v>
      </c>
      <c r="E15" s="87"/>
      <c r="F15" s="88"/>
      <c r="G15" s="88"/>
      <c r="H15" s="88"/>
      <c r="I15" s="89"/>
    </row>
    <row r="16" spans="1:10" x14ac:dyDescent="0.5">
      <c r="B16" s="8" t="s">
        <v>4</v>
      </c>
      <c r="E16" s="90"/>
      <c r="F16" s="88"/>
      <c r="G16" s="88"/>
      <c r="H16" s="88"/>
      <c r="I16" s="89"/>
    </row>
    <row r="17" spans="1:18" x14ac:dyDescent="0.5">
      <c r="B17" s="8" t="s">
        <v>3</v>
      </c>
      <c r="E17" s="87"/>
      <c r="F17" s="88"/>
      <c r="G17" s="88"/>
      <c r="H17" s="88"/>
      <c r="I17" s="89"/>
    </row>
    <row r="18" spans="1:18" ht="19.8" x14ac:dyDescent="0.55000000000000004">
      <c r="H18" s="12"/>
    </row>
    <row r="19" spans="1:18" ht="19.8" x14ac:dyDescent="0.55000000000000004">
      <c r="G19" s="12"/>
      <c r="H19" s="12"/>
    </row>
    <row r="20" spans="1:18" ht="19.8" x14ac:dyDescent="0.55000000000000004">
      <c r="B20" s="9" t="s">
        <v>5</v>
      </c>
      <c r="H20" s="12"/>
    </row>
    <row r="21" spans="1:18" ht="19.8" x14ac:dyDescent="0.55000000000000004">
      <c r="G21" s="12"/>
      <c r="H21" s="12"/>
      <c r="K21" s="49" t="s">
        <v>16</v>
      </c>
      <c r="L21" s="49" t="s">
        <v>9</v>
      </c>
      <c r="M21" s="48"/>
      <c r="N21" s="48"/>
      <c r="O21" s="48"/>
      <c r="P21" s="48"/>
      <c r="Q21" s="48"/>
      <c r="R21" s="48"/>
    </row>
    <row r="22" spans="1:18" ht="33" customHeight="1" x14ac:dyDescent="0.55000000000000004">
      <c r="A22" s="15">
        <v>1</v>
      </c>
      <c r="B22" s="66" t="s">
        <v>10</v>
      </c>
      <c r="C22" s="67"/>
      <c r="D22" s="67"/>
      <c r="E22" s="67"/>
      <c r="F22" s="67"/>
      <c r="G22" s="67"/>
      <c r="H22" s="12"/>
      <c r="I22" s="57"/>
      <c r="K22" s="50">
        <f>IF(I22&lt;&gt;"",IFERROR(VLOOKUP(I22,Calcul!A10:B14,2,FALSE),"")*L22,0)</f>
        <v>0</v>
      </c>
      <c r="L22" s="50">
        <v>6</v>
      </c>
      <c r="M22" s="48"/>
      <c r="N22" s="48"/>
      <c r="O22" s="48"/>
      <c r="P22" s="48"/>
      <c r="Q22" s="48"/>
      <c r="R22" s="48"/>
    </row>
    <row r="23" spans="1:18" ht="19.8" x14ac:dyDescent="0.55000000000000004">
      <c r="A23" s="8"/>
      <c r="B23" s="8"/>
      <c r="C23" s="8"/>
      <c r="D23" s="8"/>
      <c r="E23" s="8"/>
      <c r="F23" s="8"/>
      <c r="G23" s="12"/>
      <c r="H23" s="12"/>
      <c r="K23" s="50"/>
      <c r="L23" s="50"/>
      <c r="M23" s="48"/>
      <c r="N23" s="48"/>
      <c r="O23" s="48"/>
      <c r="P23" s="48"/>
      <c r="Q23" s="48"/>
      <c r="R23" s="48"/>
    </row>
    <row r="24" spans="1:18" ht="15.6" customHeight="1" x14ac:dyDescent="0.55000000000000004">
      <c r="A24" s="15">
        <v>2</v>
      </c>
      <c r="B24" s="66" t="s">
        <v>63</v>
      </c>
      <c r="C24" s="73"/>
      <c r="D24" s="73"/>
      <c r="E24" s="73"/>
      <c r="F24" s="73"/>
      <c r="G24" s="73"/>
      <c r="H24" s="12"/>
      <c r="I24" s="17"/>
      <c r="J24" s="18"/>
      <c r="K24" s="50">
        <f>MAX(N24:N27,P24:P27)</f>
        <v>0</v>
      </c>
      <c r="L24" s="50">
        <v>4</v>
      </c>
      <c r="M24" s="48" t="b">
        <v>0</v>
      </c>
      <c r="N24" s="48">
        <f>IF(M24=TRUE,IFERROR(VLOOKUP("Futurs étudiants",Calcul!A$16:B$23,2,FALSE),"")*$L$24,0)</f>
        <v>0</v>
      </c>
      <c r="O24" s="48" t="b">
        <v>0</v>
      </c>
      <c r="P24" s="48">
        <f>IF(O24=TRUE,IFERROR(VLOOKUP("Employés",Calcul!A$16:B$23,2,FALSE),"")*$L$24,0)</f>
        <v>0</v>
      </c>
      <c r="Q24" s="48"/>
      <c r="R24" s="48"/>
    </row>
    <row r="25" spans="1:18" ht="19.8" x14ac:dyDescent="0.55000000000000004">
      <c r="A25" s="8"/>
      <c r="B25" s="66" t="s">
        <v>64</v>
      </c>
      <c r="C25" s="73"/>
      <c r="D25" s="73"/>
      <c r="E25" s="73"/>
      <c r="F25" s="73"/>
      <c r="G25" s="73"/>
      <c r="H25" s="12"/>
      <c r="I25" s="19"/>
      <c r="J25" s="20"/>
      <c r="K25" s="50"/>
      <c r="L25" s="50"/>
      <c r="M25" s="48" t="b">
        <v>0</v>
      </c>
      <c r="N25" s="48">
        <f>IF(M25=TRUE,IFERROR(VLOOKUP("Étudiants",Calcul!A$16:B$23,2,FALSE),"")*$L$24,0)</f>
        <v>0</v>
      </c>
      <c r="O25" s="48" t="b">
        <v>0</v>
      </c>
      <c r="P25" s="48">
        <f>IF(O25=TRUE,IFERROR(VLOOKUP("Donateurs ou diplômés",Calcul!A$16:B$23,2,FALSE),"")*$L$24,0)</f>
        <v>0</v>
      </c>
      <c r="Q25" s="48"/>
      <c r="R25" s="48"/>
    </row>
    <row r="26" spans="1:18" ht="19.8" x14ac:dyDescent="0.55000000000000004">
      <c r="A26" s="8"/>
      <c r="B26" s="8"/>
      <c r="C26" s="8"/>
      <c r="D26" s="8"/>
      <c r="E26" s="8"/>
      <c r="F26" s="8"/>
      <c r="G26" s="12"/>
      <c r="H26" s="12"/>
      <c r="I26" s="19"/>
      <c r="J26" s="20"/>
      <c r="K26" s="50"/>
      <c r="L26" s="50"/>
      <c r="M26" s="48" t="b">
        <v>0</v>
      </c>
      <c r="N26" s="48">
        <f>IF(M26=TRUE,IFERROR(VLOOKUP("Bénévoles",Calcul!A$16:B$23,2,FALSE),"")*$L$24,0)</f>
        <v>0</v>
      </c>
      <c r="O26" s="48" t="b">
        <v>0</v>
      </c>
      <c r="P26" s="48">
        <f>IF(O26=TRUE,IFERROR(VLOOKUP("Clientèle externe",Calcul!A$16:B$23,2,FALSE),"")*$L$24,0)</f>
        <v>0</v>
      </c>
      <c r="Q26" s="48"/>
      <c r="R26" s="48"/>
    </row>
    <row r="27" spans="1:18" ht="19.8" x14ac:dyDescent="0.55000000000000004">
      <c r="A27" s="8"/>
      <c r="B27" s="8"/>
      <c r="C27" s="8"/>
      <c r="D27" s="8"/>
      <c r="E27" s="8"/>
      <c r="F27" s="8"/>
      <c r="G27" s="12"/>
      <c r="H27" s="12"/>
      <c r="I27" s="21"/>
      <c r="J27" s="22"/>
      <c r="K27" s="50"/>
      <c r="L27" s="50"/>
      <c r="M27" s="48" t="b">
        <v>0</v>
      </c>
      <c r="N27" s="48">
        <f>IF(M27=TRUE,IFERROR(VLOOKUP("Participants recherche",Calcul!A$16:B$23,2,FALSE),"")*$L$24,0)</f>
        <v>0</v>
      </c>
      <c r="O27" s="48" t="b">
        <v>0</v>
      </c>
      <c r="P27" s="48">
        <f>IF(O27=TRUE,IFERROR(VLOOKUP("Autre",Calcul!A$16:B$23,2,FALSE),"")*$L$24,0)</f>
        <v>0</v>
      </c>
      <c r="Q27" s="48"/>
      <c r="R27" s="48"/>
    </row>
    <row r="28" spans="1:18" ht="19.8" x14ac:dyDescent="0.55000000000000004">
      <c r="A28" s="8"/>
      <c r="B28" s="8"/>
      <c r="C28" s="8"/>
      <c r="D28" s="8"/>
      <c r="E28" s="8"/>
      <c r="F28" s="8"/>
      <c r="G28" s="12"/>
      <c r="H28" s="12"/>
      <c r="K28" s="50"/>
      <c r="L28" s="50"/>
      <c r="M28" s="48"/>
      <c r="N28" s="48"/>
      <c r="O28" s="48"/>
      <c r="P28" s="48"/>
      <c r="Q28" s="48"/>
      <c r="R28" s="48"/>
    </row>
    <row r="29" spans="1:18" x14ac:dyDescent="0.5">
      <c r="A29" s="8">
        <v>3</v>
      </c>
      <c r="B29" s="68" t="s">
        <v>65</v>
      </c>
      <c r="C29" s="68"/>
      <c r="D29" s="68"/>
      <c r="E29" s="68"/>
      <c r="F29" s="68"/>
      <c r="G29" s="68"/>
      <c r="H29" s="69"/>
      <c r="I29" s="58"/>
      <c r="K29" s="50">
        <f>IF(I29&lt;&gt;"",IFERROR(VLOOKUP(I29,Calcul!A4:B5,2,FALSE),"")*L29,0)</f>
        <v>0</v>
      </c>
      <c r="L29" s="50">
        <v>5</v>
      </c>
      <c r="M29" s="48"/>
      <c r="N29" s="48"/>
      <c r="O29" s="48"/>
      <c r="P29" s="48"/>
      <c r="Q29" s="48"/>
      <c r="R29" s="48"/>
    </row>
    <row r="30" spans="1:18" ht="19.8" x14ac:dyDescent="0.55000000000000004">
      <c r="A30" s="8"/>
      <c r="B30" s="8"/>
      <c r="C30" s="8"/>
      <c r="D30" s="8"/>
      <c r="E30" s="8"/>
      <c r="F30" s="8"/>
      <c r="G30" s="12"/>
      <c r="H30" s="12"/>
      <c r="K30" s="50"/>
      <c r="L30" s="50"/>
      <c r="M30" s="48"/>
      <c r="N30" s="48"/>
      <c r="O30" s="48"/>
      <c r="P30" s="48"/>
      <c r="Q30" s="48"/>
      <c r="R30" s="48"/>
    </row>
    <row r="31" spans="1:18" ht="33" customHeight="1" x14ac:dyDescent="0.55000000000000004">
      <c r="A31" s="15">
        <v>4</v>
      </c>
      <c r="B31" s="66" t="s">
        <v>66</v>
      </c>
      <c r="C31" s="67"/>
      <c r="D31" s="67"/>
      <c r="E31" s="67"/>
      <c r="F31" s="67"/>
      <c r="G31" s="67"/>
      <c r="H31" s="12"/>
      <c r="I31" s="57"/>
      <c r="K31" s="50">
        <f>IF(I31&lt;&gt;"",IFERROR(VLOOKUP(I31,Calcul!A4:B5,2,FALSE),"")*L31,0)</f>
        <v>0</v>
      </c>
      <c r="L31" s="50">
        <v>5</v>
      </c>
      <c r="M31" s="48"/>
      <c r="N31" s="48"/>
      <c r="O31" s="48"/>
      <c r="P31" s="48"/>
      <c r="Q31" s="48"/>
      <c r="R31" s="48"/>
    </row>
    <row r="32" spans="1:18" ht="19.8" x14ac:dyDescent="0.55000000000000004">
      <c r="A32" s="8"/>
      <c r="B32" s="8"/>
      <c r="C32" s="8"/>
      <c r="D32" s="8"/>
      <c r="E32" s="8"/>
      <c r="F32" s="8"/>
      <c r="G32" s="12"/>
      <c r="H32" s="12"/>
      <c r="K32" s="50"/>
      <c r="L32" s="50"/>
      <c r="M32" s="48"/>
      <c r="N32" s="48"/>
      <c r="O32" s="48"/>
      <c r="P32" s="48"/>
      <c r="Q32" s="48"/>
      <c r="R32" s="48"/>
    </row>
    <row r="33" spans="1:18" s="13" customFormat="1" ht="33" customHeight="1" x14ac:dyDescent="0.3">
      <c r="A33" s="15">
        <v>5</v>
      </c>
      <c r="B33" s="66" t="s">
        <v>67</v>
      </c>
      <c r="C33" s="73"/>
      <c r="D33" s="73"/>
      <c r="E33" s="73"/>
      <c r="F33" s="73"/>
      <c r="G33" s="73"/>
      <c r="H33" s="23"/>
      <c r="I33" s="57"/>
      <c r="K33" s="50">
        <f>IF(I33&lt;&gt;"",IFERROR(VLOOKUP(I33,Calcul!A4:B5,2,FALSE),"")*L33,0)</f>
        <v>0</v>
      </c>
      <c r="L33" s="50">
        <v>2</v>
      </c>
      <c r="M33" s="51"/>
      <c r="N33" s="51"/>
      <c r="O33" s="51"/>
      <c r="P33" s="51"/>
      <c r="Q33" s="51"/>
      <c r="R33" s="51"/>
    </row>
    <row r="34" spans="1:18" ht="19.8" x14ac:dyDescent="0.55000000000000004">
      <c r="G34" s="16"/>
      <c r="H34" s="12"/>
      <c r="K34" s="50"/>
      <c r="L34" s="50"/>
      <c r="M34" s="48"/>
      <c r="N34" s="48"/>
      <c r="O34" s="48"/>
      <c r="P34" s="48"/>
      <c r="Q34" s="48"/>
      <c r="R34" s="48"/>
    </row>
    <row r="35" spans="1:18" ht="19.8" x14ac:dyDescent="0.55000000000000004">
      <c r="A35" s="8">
        <v>6</v>
      </c>
      <c r="B35" s="68" t="s">
        <v>68</v>
      </c>
      <c r="C35" s="68"/>
      <c r="D35" s="68"/>
      <c r="E35" s="68"/>
      <c r="F35" s="68"/>
      <c r="G35" s="68"/>
      <c r="H35" s="12"/>
      <c r="I35" s="57"/>
      <c r="K35" s="50">
        <f>IF(I35&lt;&gt;"",IFERROR(VLOOKUP(I35,Calcul!A4:B5,2,FALSE),"")*L35,0)</f>
        <v>0</v>
      </c>
      <c r="L35" s="50"/>
      <c r="M35" s="48"/>
      <c r="N35" s="48"/>
      <c r="O35" s="48"/>
      <c r="P35" s="48"/>
      <c r="Q35" s="48"/>
      <c r="R35" s="48"/>
    </row>
    <row r="36" spans="1:18" x14ac:dyDescent="0.5">
      <c r="K36" s="50"/>
      <c r="L36" s="50"/>
      <c r="M36" s="48"/>
      <c r="N36" s="48"/>
      <c r="O36" s="48"/>
      <c r="P36" s="48"/>
      <c r="Q36" s="48"/>
      <c r="R36" s="48"/>
    </row>
    <row r="37" spans="1:18" ht="33" customHeight="1" x14ac:dyDescent="0.5">
      <c r="A37" s="15">
        <v>7</v>
      </c>
      <c r="B37" s="66" t="s">
        <v>70</v>
      </c>
      <c r="C37" s="67"/>
      <c r="D37" s="67"/>
      <c r="E37" s="67"/>
      <c r="F37" s="67"/>
      <c r="G37" s="67"/>
      <c r="I37" s="57"/>
      <c r="K37" s="50">
        <f>IF(I37&lt;&gt;"",IFERROR(VLOOKUP(I37,Calcul!A4:B5,2,FALSE),"")*L37,0)</f>
        <v>0</v>
      </c>
      <c r="L37" s="50">
        <v>2</v>
      </c>
      <c r="M37" s="48"/>
      <c r="N37" s="48"/>
      <c r="O37" s="48"/>
      <c r="P37" s="48"/>
      <c r="Q37" s="48"/>
      <c r="R37" s="48"/>
    </row>
    <row r="38" spans="1:18" x14ac:dyDescent="0.5">
      <c r="K38" s="50"/>
      <c r="L38" s="50"/>
      <c r="M38" s="48"/>
      <c r="N38" s="48"/>
      <c r="O38" s="48"/>
      <c r="P38" s="48"/>
      <c r="Q38" s="48"/>
      <c r="R38" s="48"/>
    </row>
    <row r="39" spans="1:18" ht="33" customHeight="1" x14ac:dyDescent="0.5">
      <c r="A39" s="15">
        <v>8</v>
      </c>
      <c r="B39" s="66" t="s">
        <v>71</v>
      </c>
      <c r="C39" s="67"/>
      <c r="D39" s="67"/>
      <c r="E39" s="67"/>
      <c r="F39" s="67"/>
      <c r="G39" s="67"/>
      <c r="I39" s="57"/>
      <c r="K39" s="50">
        <f>IF(I39&lt;&gt;"",IFERROR(VLOOKUP(I39,Calcul!A4:B58,2,FALSE),"")*L39,0)</f>
        <v>0</v>
      </c>
      <c r="L39" s="50">
        <v>5</v>
      </c>
      <c r="M39" s="48"/>
      <c r="N39" s="48"/>
      <c r="O39" s="48"/>
      <c r="P39" s="48"/>
      <c r="Q39" s="48"/>
      <c r="R39" s="48"/>
    </row>
    <row r="40" spans="1:18" x14ac:dyDescent="0.5">
      <c r="K40" s="50"/>
      <c r="L40" s="50"/>
      <c r="M40" s="48"/>
      <c r="N40" s="48"/>
      <c r="O40" s="48"/>
      <c r="P40" s="48"/>
      <c r="Q40" s="48"/>
      <c r="R40" s="48"/>
    </row>
    <row r="41" spans="1:18" ht="33" customHeight="1" x14ac:dyDescent="0.5">
      <c r="A41" s="15">
        <v>9</v>
      </c>
      <c r="B41" s="74" t="s">
        <v>28</v>
      </c>
      <c r="C41" s="68"/>
      <c r="D41" s="68"/>
      <c r="E41" s="68"/>
      <c r="F41" s="68"/>
      <c r="G41" s="68"/>
      <c r="I41" s="57"/>
      <c r="K41" s="50">
        <f>IF(I41&lt;&gt;"",IFERROR(VLOOKUP(I41,Calcul!A4:B5,2,FALSE),"")*L41,0)</f>
        <v>0</v>
      </c>
      <c r="L41" s="50">
        <v>10</v>
      </c>
      <c r="M41" s="48"/>
      <c r="N41" s="48"/>
      <c r="O41" s="48"/>
      <c r="P41" s="48"/>
      <c r="Q41" s="48"/>
      <c r="R41" s="48"/>
    </row>
    <row r="42" spans="1:18" x14ac:dyDescent="0.5">
      <c r="K42" s="50"/>
      <c r="L42" s="50"/>
      <c r="M42" s="48"/>
      <c r="N42" s="48"/>
      <c r="O42" s="48"/>
      <c r="P42" s="48"/>
      <c r="Q42" s="48"/>
      <c r="R42" s="48"/>
    </row>
    <row r="43" spans="1:18" ht="52.2" customHeight="1" x14ac:dyDescent="0.5">
      <c r="A43" s="15">
        <v>10</v>
      </c>
      <c r="B43" s="66" t="s">
        <v>77</v>
      </c>
      <c r="C43" s="67"/>
      <c r="D43" s="67"/>
      <c r="E43" s="67"/>
      <c r="F43" s="67"/>
      <c r="G43" s="67"/>
      <c r="I43" s="57"/>
      <c r="K43" s="50">
        <f>IF(I43&lt;&gt;"",IFERROR(VLOOKUP(I43,Calcul!A4:B5,2,FALSE),"")*L43,0)</f>
        <v>0</v>
      </c>
      <c r="L43" s="50">
        <v>5</v>
      </c>
      <c r="M43" s="48"/>
      <c r="N43" s="48"/>
      <c r="O43" s="48"/>
      <c r="P43" s="48"/>
      <c r="Q43" s="48"/>
      <c r="R43" s="48"/>
    </row>
    <row r="44" spans="1:18" x14ac:dyDescent="0.5">
      <c r="K44" s="50">
        <f>AVERAGE(K22+K24+K29+K31+K33+K35+K37+K39+K41+K43)</f>
        <v>0</v>
      </c>
      <c r="L44" s="50">
        <f>AVERAGE(L22+L24+L29+L31+L33+L35+L37+L39+L41+L43)</f>
        <v>44</v>
      </c>
      <c r="M44" s="48"/>
      <c r="N44" s="48"/>
      <c r="O44" s="48"/>
      <c r="P44" s="48"/>
      <c r="Q44" s="48"/>
      <c r="R44" s="48"/>
    </row>
    <row r="45" spans="1:18" ht="19.8" x14ac:dyDescent="0.55000000000000004">
      <c r="H45" s="9" t="s">
        <v>51</v>
      </c>
      <c r="I45" s="54">
        <f>MAX(IF(I35="Oui",5,),IF(OR(I29="Oui",I41="Oui"),4,),K44/L44)</f>
        <v>0</v>
      </c>
      <c r="K45" s="52">
        <f>K44/L44</f>
        <v>0</v>
      </c>
      <c r="L45" s="50"/>
      <c r="M45" s="48"/>
      <c r="N45" s="48"/>
      <c r="O45" s="48"/>
      <c r="P45" s="48"/>
      <c r="Q45" s="48"/>
      <c r="R45" s="48"/>
    </row>
    <row r="46" spans="1:18" ht="19.8" x14ac:dyDescent="0.55000000000000004">
      <c r="B46" s="9" t="s">
        <v>54</v>
      </c>
      <c r="H46" s="8"/>
      <c r="I46" s="25"/>
      <c r="K46" s="52"/>
      <c r="L46" s="50"/>
      <c r="M46" s="48"/>
      <c r="N46" s="48"/>
      <c r="O46" s="48"/>
      <c r="P46" s="48"/>
      <c r="Q46" s="48"/>
      <c r="R46" s="48"/>
    </row>
    <row r="47" spans="1:18" x14ac:dyDescent="0.5">
      <c r="K47" s="50"/>
      <c r="L47" s="50"/>
      <c r="M47" s="48"/>
      <c r="N47" s="48"/>
      <c r="O47" s="48"/>
      <c r="P47" s="48"/>
      <c r="Q47" s="48"/>
      <c r="R47" s="48"/>
    </row>
    <row r="48" spans="1:18" ht="33" customHeight="1" x14ac:dyDescent="0.5">
      <c r="A48" s="15">
        <v>11</v>
      </c>
      <c r="B48" s="66" t="s">
        <v>29</v>
      </c>
      <c r="C48" s="67"/>
      <c r="D48" s="67"/>
      <c r="E48" s="67"/>
      <c r="F48" s="67"/>
      <c r="G48" s="67"/>
      <c r="I48" s="57"/>
      <c r="K48" s="50">
        <f>IF(I48&lt;&gt;"",IFERROR(VLOOKUP(I48,Calcul!A$4:B$5,2,FALSE),"")*L48,0)</f>
        <v>0</v>
      </c>
      <c r="L48" s="50">
        <v>2</v>
      </c>
      <c r="M48" s="48"/>
      <c r="N48" s="48"/>
      <c r="O48" s="48"/>
      <c r="P48" s="48"/>
      <c r="Q48" s="48"/>
      <c r="R48" s="48"/>
    </row>
    <row r="49" spans="1:18" x14ac:dyDescent="0.5">
      <c r="K49" s="50"/>
      <c r="L49" s="50"/>
      <c r="M49" s="48"/>
      <c r="N49" s="48"/>
      <c r="O49" s="48"/>
      <c r="P49" s="48"/>
      <c r="Q49" s="48"/>
      <c r="R49" s="48"/>
    </row>
    <row r="50" spans="1:18" ht="33" customHeight="1" x14ac:dyDescent="0.5">
      <c r="A50" s="15">
        <v>12</v>
      </c>
      <c r="B50" s="66" t="s">
        <v>30</v>
      </c>
      <c r="C50" s="67"/>
      <c r="D50" s="67"/>
      <c r="E50" s="67"/>
      <c r="F50" s="67"/>
      <c r="G50" s="67"/>
      <c r="I50" s="57"/>
      <c r="K50" s="50">
        <f>IF(I50&lt;&gt;"",IFERROR(VLOOKUP(I50,Calcul!A$4:B$5,2,FALSE),"")*L50,0)</f>
        <v>0</v>
      </c>
      <c r="L50" s="50">
        <v>6</v>
      </c>
      <c r="M50" s="48"/>
      <c r="N50" s="48"/>
      <c r="O50" s="48"/>
      <c r="P50" s="48"/>
      <c r="Q50" s="48"/>
      <c r="R50" s="48"/>
    </row>
    <row r="51" spans="1:18" x14ac:dyDescent="0.5">
      <c r="K51" s="50"/>
      <c r="L51" s="50"/>
      <c r="M51" s="48"/>
      <c r="N51" s="48"/>
      <c r="O51" s="48"/>
      <c r="P51" s="48"/>
      <c r="Q51" s="48"/>
      <c r="R51" s="48"/>
    </row>
    <row r="52" spans="1:18" ht="33" customHeight="1" x14ac:dyDescent="0.5">
      <c r="A52" s="15">
        <v>13</v>
      </c>
      <c r="B52" s="66" t="s">
        <v>72</v>
      </c>
      <c r="C52" s="67"/>
      <c r="D52" s="67"/>
      <c r="E52" s="67"/>
      <c r="F52" s="67"/>
      <c r="G52" s="67"/>
      <c r="I52" s="57"/>
      <c r="K52" s="50">
        <f>IF(I52&lt;&gt;"",IFERROR(VLOOKUP(I52,Calcul!A$4:B$5,2,FALSE),"")*L52,0)</f>
        <v>0</v>
      </c>
      <c r="L52" s="50">
        <v>6</v>
      </c>
      <c r="M52" s="48"/>
      <c r="N52" s="48"/>
      <c r="O52" s="48"/>
      <c r="P52" s="48"/>
      <c r="Q52" s="48"/>
      <c r="R52" s="48"/>
    </row>
    <row r="53" spans="1:18" x14ac:dyDescent="0.5">
      <c r="K53" s="50"/>
      <c r="L53" s="50"/>
      <c r="M53" s="48"/>
      <c r="N53" s="48"/>
      <c r="O53" s="48"/>
      <c r="P53" s="48"/>
      <c r="Q53" s="48"/>
      <c r="R53" s="48"/>
    </row>
    <row r="54" spans="1:18" ht="33" customHeight="1" x14ac:dyDescent="0.5">
      <c r="A54" s="15">
        <v>14</v>
      </c>
      <c r="B54" s="66" t="s">
        <v>78</v>
      </c>
      <c r="C54" s="67"/>
      <c r="D54" s="67"/>
      <c r="E54" s="67"/>
      <c r="F54" s="67"/>
      <c r="G54" s="67"/>
      <c r="I54" s="57"/>
      <c r="K54" s="50">
        <f>IF(I54&lt;&gt;"",IFERROR(VLOOKUP(I54,Calcul!A25:B31,2,FALSE),"")*L54,0)</f>
        <v>0</v>
      </c>
      <c r="L54" s="50">
        <v>4</v>
      </c>
      <c r="M54" s="48"/>
      <c r="N54" s="48"/>
      <c r="O54" s="48"/>
      <c r="P54" s="48"/>
      <c r="Q54" s="48"/>
      <c r="R54" s="48"/>
    </row>
    <row r="55" spans="1:18" x14ac:dyDescent="0.5">
      <c r="K55" s="50"/>
      <c r="L55" s="50"/>
      <c r="M55" s="48"/>
      <c r="N55" s="48"/>
      <c r="O55" s="48"/>
      <c r="P55" s="48"/>
      <c r="Q55" s="48"/>
      <c r="R55" s="48"/>
    </row>
    <row r="56" spans="1:18" ht="49.8" customHeight="1" x14ac:dyDescent="0.5">
      <c r="A56" s="15">
        <v>15</v>
      </c>
      <c r="B56" s="66" t="s">
        <v>73</v>
      </c>
      <c r="C56" s="67"/>
      <c r="D56" s="67"/>
      <c r="E56" s="67"/>
      <c r="F56" s="67"/>
      <c r="G56" s="67"/>
      <c r="I56" s="57"/>
      <c r="K56" s="50">
        <f>IF(I56&lt;&gt;"",IFERROR(VLOOKUP(I56,Calcul!A$4:B$5,2,FALSE),"")*L56,0)</f>
        <v>0</v>
      </c>
      <c r="L56" s="50">
        <v>5</v>
      </c>
      <c r="M56" s="48"/>
      <c r="N56" s="48"/>
      <c r="O56" s="48"/>
      <c r="P56" s="48"/>
      <c r="Q56" s="48"/>
      <c r="R56" s="48"/>
    </row>
    <row r="57" spans="1:18" x14ac:dyDescent="0.5">
      <c r="K57" s="50"/>
      <c r="L57" s="50"/>
      <c r="M57" s="48"/>
      <c r="N57" s="48"/>
      <c r="O57" s="48"/>
      <c r="P57" s="48"/>
      <c r="Q57" s="48"/>
      <c r="R57" s="48"/>
    </row>
    <row r="58" spans="1:18" ht="33" customHeight="1" x14ac:dyDescent="0.5">
      <c r="A58" s="15">
        <v>16</v>
      </c>
      <c r="B58" s="76" t="s">
        <v>39</v>
      </c>
      <c r="C58" s="77"/>
      <c r="D58" s="77"/>
      <c r="E58" s="77"/>
      <c r="F58" s="77"/>
      <c r="G58" s="77"/>
      <c r="I58" s="57"/>
      <c r="K58" s="50">
        <f>IF(I58&lt;&gt;"",IFERROR(VLOOKUP(I58,Calcul!A$4:B$5,2,FALSE),"")*L58,0)</f>
        <v>0</v>
      </c>
      <c r="L58" s="50">
        <v>6</v>
      </c>
      <c r="M58" s="48"/>
      <c r="N58" s="48"/>
      <c r="O58" s="48"/>
      <c r="P58" s="48"/>
      <c r="Q58" s="48"/>
      <c r="R58" s="48"/>
    </row>
    <row r="59" spans="1:18" x14ac:dyDescent="0.5">
      <c r="K59" s="50"/>
      <c r="L59" s="50"/>
      <c r="M59" s="48"/>
      <c r="N59" s="48"/>
      <c r="O59" s="48"/>
      <c r="P59" s="48"/>
      <c r="Q59" s="48"/>
      <c r="R59" s="48"/>
    </row>
    <row r="60" spans="1:18" ht="33" customHeight="1" x14ac:dyDescent="0.5">
      <c r="A60" s="15">
        <v>17</v>
      </c>
      <c r="B60" s="66" t="s">
        <v>43</v>
      </c>
      <c r="C60" s="67"/>
      <c r="D60" s="67"/>
      <c r="E60" s="67"/>
      <c r="F60" s="67"/>
      <c r="G60" s="67"/>
      <c r="I60" s="57"/>
      <c r="K60" s="50">
        <f>IF(I60&lt;&gt;"",IFERROR(VLOOKUP(I60,Calcul!A$4:B$5,2,FALSE),"")*L60,0)</f>
        <v>0</v>
      </c>
      <c r="L60" s="50">
        <v>6</v>
      </c>
      <c r="M60" s="48"/>
      <c r="N60" s="48"/>
      <c r="O60" s="48"/>
      <c r="P60" s="48"/>
      <c r="Q60" s="48"/>
      <c r="R60" s="48"/>
    </row>
    <row r="61" spans="1:18" x14ac:dyDescent="0.5">
      <c r="K61" s="50"/>
      <c r="L61" s="50"/>
      <c r="M61" s="48"/>
      <c r="N61" s="48"/>
      <c r="O61" s="48"/>
      <c r="P61" s="48"/>
      <c r="Q61" s="48"/>
      <c r="R61" s="48"/>
    </row>
    <row r="62" spans="1:18" ht="51.6" customHeight="1" x14ac:dyDescent="0.5">
      <c r="A62" s="15">
        <v>18</v>
      </c>
      <c r="B62" s="66" t="s">
        <v>44</v>
      </c>
      <c r="C62" s="67"/>
      <c r="D62" s="67"/>
      <c r="E62" s="67"/>
      <c r="F62" s="67"/>
      <c r="G62" s="67"/>
      <c r="I62" s="57"/>
      <c r="K62" s="50">
        <f>IF(I62&lt;&gt;"",IFERROR(VLOOKUP(I62,Calcul!A$4:B$5,2,FALSE),"")*L62,0)</f>
        <v>0</v>
      </c>
      <c r="L62" s="50">
        <v>6</v>
      </c>
      <c r="M62" s="48"/>
      <c r="N62" s="48"/>
      <c r="O62" s="48"/>
      <c r="P62" s="48"/>
      <c r="Q62" s="48"/>
      <c r="R62" s="48"/>
    </row>
    <row r="63" spans="1:18" ht="18" customHeight="1" x14ac:dyDescent="0.5">
      <c r="A63" s="15"/>
      <c r="B63" s="16"/>
      <c r="C63" s="60"/>
      <c r="D63" s="60"/>
      <c r="E63" s="60"/>
      <c r="F63" s="60"/>
      <c r="G63" s="60"/>
      <c r="I63" s="61"/>
      <c r="K63" s="50"/>
      <c r="L63" s="50"/>
      <c r="M63" s="48"/>
      <c r="N63" s="48"/>
      <c r="O63" s="48"/>
      <c r="P63" s="48"/>
      <c r="Q63" s="48"/>
      <c r="R63" s="48"/>
    </row>
    <row r="64" spans="1:18" ht="33" customHeight="1" x14ac:dyDescent="0.5">
      <c r="A64" s="15">
        <v>19</v>
      </c>
      <c r="B64" s="66" t="s">
        <v>85</v>
      </c>
      <c r="C64" s="70"/>
      <c r="D64" s="70"/>
      <c r="E64" s="70"/>
      <c r="F64" s="70"/>
      <c r="G64" s="70"/>
      <c r="I64" s="57"/>
      <c r="K64" s="50">
        <f>IF(I64&lt;&gt;"",IFERROR(VLOOKUP(I64,Calcul!A$4:B$5,2,FALSE),"")*L64,0)</f>
        <v>0</v>
      </c>
      <c r="L64" s="50">
        <v>6</v>
      </c>
      <c r="M64" s="48"/>
      <c r="N64" s="48"/>
      <c r="O64" s="48"/>
      <c r="P64" s="48"/>
      <c r="Q64" s="48"/>
      <c r="R64" s="48"/>
    </row>
    <row r="65" spans="1:18" x14ac:dyDescent="0.5">
      <c r="K65" s="50"/>
      <c r="L65" s="50"/>
      <c r="M65" s="48"/>
      <c r="N65" s="48"/>
      <c r="O65" s="48"/>
      <c r="P65" s="48"/>
      <c r="Q65" s="48"/>
      <c r="R65" s="48"/>
    </row>
    <row r="66" spans="1:18" ht="33" customHeight="1" x14ac:dyDescent="0.5">
      <c r="A66" s="15">
        <v>20</v>
      </c>
      <c r="B66" s="66" t="s">
        <v>45</v>
      </c>
      <c r="C66" s="73"/>
      <c r="D66" s="73"/>
      <c r="E66" s="73"/>
      <c r="F66" s="73"/>
      <c r="G66" s="73"/>
      <c r="I66" s="59"/>
      <c r="K66" s="50">
        <f>IF(I66&lt;&gt;"",IFERROR(VLOOKUP(I66,Calcul!A33:B36,2,FALSE),"")*L66,0)</f>
        <v>0</v>
      </c>
      <c r="L66" s="50">
        <v>6</v>
      </c>
      <c r="M66" s="48"/>
      <c r="N66" s="48"/>
      <c r="O66" s="48"/>
      <c r="P66" s="48"/>
      <c r="Q66" s="48"/>
      <c r="R66" s="48"/>
    </row>
    <row r="67" spans="1:18" x14ac:dyDescent="0.5">
      <c r="K67" s="50"/>
      <c r="L67" s="50"/>
      <c r="M67" s="48"/>
      <c r="N67" s="48"/>
      <c r="O67" s="48"/>
      <c r="P67" s="48"/>
      <c r="Q67" s="48"/>
      <c r="R67" s="48"/>
    </row>
    <row r="68" spans="1:18" ht="35.4" customHeight="1" x14ac:dyDescent="0.5">
      <c r="A68" s="15">
        <v>21</v>
      </c>
      <c r="B68" s="75" t="s">
        <v>74</v>
      </c>
      <c r="C68" s="67"/>
      <c r="D68" s="67"/>
      <c r="E68" s="67"/>
      <c r="F68" s="67"/>
      <c r="G68" s="67"/>
      <c r="I68" s="57"/>
      <c r="K68" s="50">
        <f>IF(I68&lt;&gt;"",IFERROR(VLOOKUP(I68,Calcul!A$7:B$8,2,FALSE),"")*L68,0)</f>
        <v>0</v>
      </c>
      <c r="L68" s="50">
        <v>5</v>
      </c>
      <c r="M68" s="48"/>
      <c r="N68" s="48"/>
      <c r="O68" s="48"/>
      <c r="P68" s="48"/>
      <c r="Q68" s="48"/>
      <c r="R68" s="48"/>
    </row>
    <row r="69" spans="1:18" x14ac:dyDescent="0.5">
      <c r="K69" s="50"/>
      <c r="L69" s="50"/>
      <c r="M69" s="48"/>
      <c r="N69" s="48"/>
      <c r="O69" s="48"/>
      <c r="P69" s="48"/>
      <c r="Q69" s="48"/>
      <c r="R69" s="48"/>
    </row>
    <row r="70" spans="1:18" ht="53.4" customHeight="1" x14ac:dyDescent="0.5">
      <c r="A70" s="15">
        <v>22</v>
      </c>
      <c r="B70" s="66" t="s">
        <v>75</v>
      </c>
      <c r="C70" s="67"/>
      <c r="D70" s="67"/>
      <c r="E70" s="67"/>
      <c r="F70" s="67"/>
      <c r="G70" s="67"/>
      <c r="I70" s="57"/>
      <c r="K70" s="50">
        <f>IF(I70&lt;&gt;"",IFERROR(VLOOKUP(I70,Calcul!A$38:B$40,2,FALSE),"")*L70,0)</f>
        <v>0</v>
      </c>
      <c r="L70" s="50">
        <v>5</v>
      </c>
      <c r="M70" s="48"/>
      <c r="N70" s="48"/>
      <c r="O70" s="48"/>
      <c r="P70" s="48"/>
      <c r="Q70" s="48"/>
      <c r="R70" s="48"/>
    </row>
    <row r="71" spans="1:18" x14ac:dyDescent="0.5">
      <c r="K71" s="62">
        <f>AVERAGE(K48+K50+K52+K54+K56+K58+K60+K62+K64+K66+K68+K70)</f>
        <v>0</v>
      </c>
      <c r="L71" s="62">
        <f>AVERAGE(L48+L50+L52+L54+L56+L58+L60+L62+L64+L66+L68+L70)</f>
        <v>63</v>
      </c>
      <c r="M71" s="48"/>
      <c r="N71" s="48"/>
      <c r="O71" s="48"/>
      <c r="P71" s="48"/>
      <c r="Q71" s="48"/>
      <c r="R71" s="48"/>
    </row>
    <row r="72" spans="1:18" ht="38.4" customHeight="1" x14ac:dyDescent="0.55000000000000004">
      <c r="H72" s="11" t="s">
        <v>52</v>
      </c>
      <c r="I72" s="54">
        <f>MAX(IF(OR(I66="Sur le serveur d'un tiers, à l'extérieur du Québec",I64="Oui"),5,),IF(OR(I58="Oui",I60="Oui"),4,),IF(OR(I50="Oui",I52="Oui"),3,),K72)</f>
        <v>0</v>
      </c>
      <c r="K72" s="53">
        <f>K71/L71</f>
        <v>0</v>
      </c>
      <c r="L72" s="48"/>
      <c r="M72" s="48"/>
      <c r="N72" s="48"/>
      <c r="O72" s="48"/>
      <c r="P72" s="48"/>
      <c r="Q72" s="48"/>
      <c r="R72" s="48"/>
    </row>
    <row r="73" spans="1:18" ht="15" customHeight="1" x14ac:dyDescent="0.55000000000000004">
      <c r="H73" s="11"/>
      <c r="I73" s="54"/>
      <c r="K73" s="53"/>
      <c r="L73" s="48"/>
      <c r="M73" s="48"/>
      <c r="N73" s="48"/>
      <c r="O73" s="48"/>
      <c r="P73" s="48"/>
      <c r="Q73" s="48"/>
      <c r="R73" s="48"/>
    </row>
    <row r="74" spans="1:18" ht="41.4" customHeight="1" x14ac:dyDescent="0.5">
      <c r="B74" s="78" t="s">
        <v>79</v>
      </c>
      <c r="C74" s="79"/>
      <c r="D74" s="79"/>
      <c r="E74" s="79"/>
      <c r="F74" s="79"/>
      <c r="G74" s="79"/>
      <c r="H74" s="80"/>
      <c r="I74" s="81"/>
      <c r="K74" s="53"/>
      <c r="L74" s="48"/>
      <c r="M74" s="48"/>
      <c r="N74" s="48"/>
      <c r="O74" s="48"/>
      <c r="P74" s="48"/>
      <c r="Q74" s="48"/>
      <c r="R74" s="48"/>
    </row>
    <row r="75" spans="1:18" ht="15.6" customHeight="1" x14ac:dyDescent="0.5">
      <c r="B75" s="63" t="s">
        <v>84</v>
      </c>
      <c r="C75" s="64"/>
      <c r="D75" s="64"/>
      <c r="E75" s="64"/>
      <c r="F75" s="64"/>
      <c r="G75" s="64"/>
      <c r="H75" s="64"/>
      <c r="I75" s="65"/>
      <c r="K75" s="53"/>
      <c r="L75" s="48"/>
      <c r="M75" s="48"/>
      <c r="N75" s="48"/>
      <c r="O75" s="48"/>
      <c r="P75" s="48"/>
      <c r="Q75" s="48"/>
      <c r="R75" s="48"/>
    </row>
    <row r="76" spans="1:18" ht="9" customHeight="1" x14ac:dyDescent="0.5">
      <c r="K76" s="48"/>
      <c r="L76" s="48"/>
      <c r="M76" s="48"/>
      <c r="N76" s="48"/>
      <c r="O76" s="48"/>
      <c r="P76" s="48"/>
      <c r="Q76" s="48"/>
      <c r="R76" s="48"/>
    </row>
    <row r="77" spans="1:18" ht="22.2" x14ac:dyDescent="0.6">
      <c r="B77" s="24" t="s">
        <v>55</v>
      </c>
      <c r="E77" s="55">
        <f>ROUND(I45*I72,0)</f>
        <v>0</v>
      </c>
      <c r="K77" s="48"/>
      <c r="L77" s="48"/>
      <c r="M77" s="48"/>
      <c r="N77" s="48"/>
      <c r="O77" s="48"/>
      <c r="P77" s="48"/>
      <c r="Q77" s="48"/>
      <c r="R77" s="48"/>
    </row>
    <row r="78" spans="1:18" ht="10.050000000000001" customHeight="1" x14ac:dyDescent="0.7">
      <c r="B78" s="26"/>
      <c r="E78" s="26"/>
      <c r="K78" s="48"/>
      <c r="L78" s="48"/>
      <c r="M78" s="48"/>
      <c r="N78" s="48"/>
      <c r="O78" s="48"/>
      <c r="P78" s="48"/>
      <c r="Q78" s="48"/>
      <c r="R78" s="48"/>
    </row>
    <row r="79" spans="1:18" ht="18" customHeight="1" x14ac:dyDescent="0.5">
      <c r="B79" s="71" t="str">
        <f>IF(E77&gt;=0,IFERROR(VLOOKUP(E77,Calcul!A42:B67,2,FALSE),"no"),"hi")</f>
        <v>Projet non évalué</v>
      </c>
      <c r="C79" s="72"/>
      <c r="D79" s="72"/>
      <c r="E79" s="72"/>
      <c r="F79" s="72"/>
      <c r="G79" s="72"/>
      <c r="K79" s="48"/>
      <c r="L79" s="48"/>
      <c r="M79" s="48"/>
      <c r="N79" s="48"/>
      <c r="O79" s="48"/>
      <c r="P79" s="48"/>
      <c r="Q79" s="48"/>
      <c r="R79" s="48"/>
    </row>
    <row r="80" spans="1:18" ht="10.050000000000001" customHeight="1" thickBot="1" x14ac:dyDescent="0.75">
      <c r="B80" s="26"/>
      <c r="E80" s="26"/>
      <c r="K80" s="48"/>
      <c r="L80" s="48"/>
      <c r="M80" s="48"/>
      <c r="N80" s="48"/>
      <c r="O80" s="48"/>
      <c r="P80" s="48"/>
      <c r="Q80" s="48"/>
      <c r="R80" s="48"/>
    </row>
    <row r="81" spans="2:7" x14ac:dyDescent="0.5">
      <c r="B81" s="27">
        <v>5</v>
      </c>
      <c r="C81" s="28">
        <v>5</v>
      </c>
      <c r="D81" s="29">
        <v>10</v>
      </c>
      <c r="E81" s="30">
        <v>15</v>
      </c>
      <c r="F81" s="30">
        <v>20</v>
      </c>
      <c r="G81" s="31">
        <v>25</v>
      </c>
    </row>
    <row r="82" spans="2:7" x14ac:dyDescent="0.5">
      <c r="B82" s="32">
        <v>4</v>
      </c>
      <c r="C82" s="33">
        <v>4</v>
      </c>
      <c r="D82" s="34">
        <v>8</v>
      </c>
      <c r="E82" s="34">
        <v>12</v>
      </c>
      <c r="F82" s="35">
        <v>16</v>
      </c>
      <c r="G82" s="36">
        <v>20</v>
      </c>
    </row>
    <row r="83" spans="2:7" x14ac:dyDescent="0.5">
      <c r="B83" s="32">
        <v>3</v>
      </c>
      <c r="C83" s="37">
        <v>3</v>
      </c>
      <c r="D83" s="38">
        <v>6</v>
      </c>
      <c r="E83" s="34">
        <v>9</v>
      </c>
      <c r="F83" s="34">
        <v>12</v>
      </c>
      <c r="G83" s="36">
        <v>15</v>
      </c>
    </row>
    <row r="84" spans="2:7" x14ac:dyDescent="0.5">
      <c r="B84" s="32">
        <v>2</v>
      </c>
      <c r="C84" s="37">
        <v>2</v>
      </c>
      <c r="D84" s="38">
        <v>4</v>
      </c>
      <c r="E84" s="38">
        <v>6</v>
      </c>
      <c r="F84" s="34">
        <v>8</v>
      </c>
      <c r="G84" s="39">
        <v>10</v>
      </c>
    </row>
    <row r="85" spans="2:7" ht="18.600000000000001" thickBot="1" x14ac:dyDescent="0.55000000000000004">
      <c r="B85" s="40">
        <v>1</v>
      </c>
      <c r="C85" s="41">
        <v>1</v>
      </c>
      <c r="D85" s="42">
        <v>2</v>
      </c>
      <c r="E85" s="42">
        <v>3</v>
      </c>
      <c r="F85" s="43">
        <v>4</v>
      </c>
      <c r="G85" s="44">
        <v>5</v>
      </c>
    </row>
    <row r="86" spans="2:7" ht="18.600000000000001" thickBot="1" x14ac:dyDescent="0.55000000000000004">
      <c r="B86" s="14" t="s">
        <v>53</v>
      </c>
      <c r="C86" s="40">
        <v>1</v>
      </c>
      <c r="D86" s="45">
        <v>2</v>
      </c>
      <c r="E86" s="45">
        <v>3</v>
      </c>
      <c r="F86" s="45">
        <v>4</v>
      </c>
      <c r="G86" s="46">
        <v>5</v>
      </c>
    </row>
    <row r="87" spans="2:7" x14ac:dyDescent="0.5">
      <c r="E87" s="14" t="s">
        <v>56</v>
      </c>
    </row>
  </sheetData>
  <mergeCells count="34">
    <mergeCell ref="B24:G24"/>
    <mergeCell ref="B25:G25"/>
    <mergeCell ref="B22:G22"/>
    <mergeCell ref="A6:J6"/>
    <mergeCell ref="B11:J11"/>
    <mergeCell ref="E13:I13"/>
    <mergeCell ref="E14:I14"/>
    <mergeCell ref="E15:I15"/>
    <mergeCell ref="E16:I16"/>
    <mergeCell ref="E17:I17"/>
    <mergeCell ref="B9:G9"/>
    <mergeCell ref="B79:G79"/>
    <mergeCell ref="B39:G39"/>
    <mergeCell ref="B37:G37"/>
    <mergeCell ref="B35:G35"/>
    <mergeCell ref="B33:G33"/>
    <mergeCell ref="B50:G50"/>
    <mergeCell ref="B43:G43"/>
    <mergeCell ref="B41:G41"/>
    <mergeCell ref="B70:G70"/>
    <mergeCell ref="B68:G68"/>
    <mergeCell ref="B66:G66"/>
    <mergeCell ref="B62:G62"/>
    <mergeCell ref="B60:G60"/>
    <mergeCell ref="B58:G58"/>
    <mergeCell ref="B56:G56"/>
    <mergeCell ref="B74:I74"/>
    <mergeCell ref="B75:I75"/>
    <mergeCell ref="B31:G31"/>
    <mergeCell ref="B29:H29"/>
    <mergeCell ref="B54:G54"/>
    <mergeCell ref="B52:G52"/>
    <mergeCell ref="B48:G48"/>
    <mergeCell ref="B64:G64"/>
  </mergeCells>
  <conditionalFormatting sqref="B11:B12">
    <cfRule type="containsText" dxfId="8" priority="5" operator="containsText" text="répondant">
      <formula>NOT(ISERROR(SEARCH("répondant",B11)))</formula>
    </cfRule>
    <cfRule type="containsText" dxfId="7" priority="6" operator="containsText" text="évaluation">
      <formula>NOT(ISERROR(SEARCH("évaluation",B11)))</formula>
    </cfRule>
  </conditionalFormatting>
  <conditionalFormatting sqref="B79:G79">
    <cfRule type="containsText" dxfId="6" priority="1" operator="containsText" text="faible">
      <formula>NOT(ISERROR(SEARCH("faible",B79)))</formula>
    </cfRule>
    <cfRule type="containsText" dxfId="5" priority="2" operator="containsText" text="moyen">
      <formula>NOT(ISERROR(SEARCH("moyen",B79)))</formula>
    </cfRule>
    <cfRule type="containsText" dxfId="4" priority="3" operator="containsText" text="élevé">
      <formula>NOT(ISERROR(SEARCH("élevé",B79)))</formula>
    </cfRule>
    <cfRule type="containsText" dxfId="3" priority="4" operator="containsText" text="critique">
      <formula>NOT(ISERROR(SEARCH("critique",B79)))</formula>
    </cfRule>
  </conditionalFormatting>
  <conditionalFormatting sqref="J24:J27">
    <cfRule type="containsText" dxfId="2" priority="8" operator="containsText" text="Donors">
      <formula>NOT(ISERROR(SEARCH("Donors",J24)))</formula>
    </cfRule>
    <cfRule type="containsText" dxfId="1" priority="9" operator="containsText" text="Employees">
      <formula>NOT(ISERROR(SEARCH("Employees",J24)))</formula>
    </cfRule>
    <cfRule type="containsText" dxfId="0" priority="10" operator="containsText" text="Students">
      <formula>NOT(ISERROR(SEARCH("Students",J24)))</formula>
    </cfRule>
  </conditionalFormatting>
  <hyperlinks>
    <hyperlink ref="B29" location="Définitions!B8" tooltip="Un renseignement est jugé sensible lorsque, de par sa nature, notamment médiale, biométrique ou autrement intime, ou en raison du contexte de son utilisatio ou de sa communication, il suscite un haut degré d'attente raisonnable en matière de vie privée." display="Est-ce que le projet concerne des renseignements sensibles?" xr:uid="{34DF47A4-D205-4260-81D0-494ED1630BEC}"/>
    <hyperlink ref="B41" location="Définitions!B9" display="Est-ce que le projet implique la collecte de renseignements personnels au moyen d'une technologie permettant d'identifier, de localiser ou de faire du profilage?" xr:uid="{9B1F953B-6377-41CB-9A83-35392537D99D}"/>
    <hyperlink ref="B58" location="Définitions!B8" display="Est-ce que le projet implique l'utilisation de renseignements afin de rendre une décision fondée exclusivement sur un traitement automatisée?" xr:uid="{1681A350-D8CF-4E54-80D6-FDB091450CDF}"/>
    <hyperlink ref="B58:G58" location="Définitions!B5" display="Est-ce que le projet implique l'utilisation de renseignements afin de rendre une décision fondée exclusivement sur un traitement automatisée?" xr:uid="{AABD6141-B54F-4EDF-8EF4-99D4776B8872}"/>
    <hyperlink ref="B41:G41" location="Définitions!B7" display="Est-ce que le projet implique la collecte de renseignements personnels au moyen d'une technologie permettant d'identifier, de localiser ou de faire du profilage?" xr:uid="{E57EAD57-3F2F-4D49-887E-D87E5CF9D4B1}"/>
    <hyperlink ref="B29:H29" location="Définitions!B8" tooltip="Un renseignement est jugé sensible lorsque, de par sa nature, notamment médiale, biométrique ou autrement intime, ou en raison du contexte de son utilisatio ou de sa communication, il suscite un haut degré d'attente raisonnable en matière de vie privée." display="Est-ce que le projet implique des renseignements sensibles?" xr:uid="{4E85C83C-5B99-4A17-A66A-70EAB119F59C}"/>
    <hyperlink ref="B35:G35" location="Définitions!B6" display="Est-ce que le projet prévoit la collecte ou l'utilisation de données biométriques?" xr:uid="{67924E02-FA93-46CB-8700-852484D4BF3D}"/>
    <hyperlink ref="B75" r:id="rId1" xr:uid="{76B4687F-85EF-43AE-89E3-5473EDD242E6}"/>
  </hyperlinks>
  <pageMargins left="0.70866141732283472" right="0.70866141732283472" top="0.74803149606299213" bottom="0.74803149606299213" header="0.31496062992125984" footer="0.31496062992125984"/>
  <pageSetup scale="59" fitToHeight="0" orientation="portrait" r:id="rId2"/>
  <rowBreaks count="1" manualBreakCount="1">
    <brk id="45" max="9" man="1"/>
  </rowBreaks>
  <ignoredErrors>
    <ignoredError sqref="N25 P25" formula="1"/>
  </ignoredErrors>
  <drawing r:id="rId3"/>
  <legacyDrawing r:id="rId4"/>
  <mc:AlternateContent xmlns:mc="http://schemas.openxmlformats.org/markup-compatibility/2006">
    <mc:Choice Requires="x14">
      <controls>
        <mc:AlternateContent xmlns:mc="http://schemas.openxmlformats.org/markup-compatibility/2006">
          <mc:Choice Requires="x14">
            <control shapeId="1029" r:id="rId5" name="Check Box 5">
              <controlPr locked="0" defaultSize="0" autoFill="0" autoLine="0" autoPict="0">
                <anchor moveWithCells="1">
                  <from>
                    <xdr:col>8</xdr:col>
                    <xdr:colOff>0</xdr:colOff>
                    <xdr:row>22</xdr:row>
                    <xdr:rowOff>190500</xdr:rowOff>
                  </from>
                  <to>
                    <xdr:col>8</xdr:col>
                    <xdr:colOff>1478280</xdr:colOff>
                    <xdr:row>24</xdr:row>
                    <xdr:rowOff>106680</xdr:rowOff>
                  </to>
                </anchor>
              </controlPr>
            </control>
          </mc:Choice>
        </mc:AlternateContent>
        <mc:AlternateContent xmlns:mc="http://schemas.openxmlformats.org/markup-compatibility/2006">
          <mc:Choice Requires="x14">
            <control shapeId="1030" r:id="rId6" name="Check Box 6">
              <controlPr locked="0" defaultSize="0" autoFill="0" autoLine="0" autoPict="0">
                <anchor moveWithCells="1">
                  <from>
                    <xdr:col>9</xdr:col>
                    <xdr:colOff>0</xdr:colOff>
                    <xdr:row>22</xdr:row>
                    <xdr:rowOff>190500</xdr:rowOff>
                  </from>
                  <to>
                    <xdr:col>17</xdr:col>
                    <xdr:colOff>190500</xdr:colOff>
                    <xdr:row>24</xdr:row>
                    <xdr:rowOff>106680</xdr:rowOff>
                  </to>
                </anchor>
              </controlPr>
            </control>
          </mc:Choice>
        </mc:AlternateContent>
        <mc:AlternateContent xmlns:mc="http://schemas.openxmlformats.org/markup-compatibility/2006">
          <mc:Choice Requires="x14">
            <control shapeId="1031" r:id="rId7" name="Check Box 7">
              <controlPr locked="0" defaultSize="0" autoFill="0" autoLine="0" autoPict="0">
                <anchor moveWithCells="1">
                  <from>
                    <xdr:col>8</xdr:col>
                    <xdr:colOff>0</xdr:colOff>
                    <xdr:row>23</xdr:row>
                    <xdr:rowOff>190500</xdr:rowOff>
                  </from>
                  <to>
                    <xdr:col>9</xdr:col>
                    <xdr:colOff>137160</xdr:colOff>
                    <xdr:row>25</xdr:row>
                    <xdr:rowOff>106680</xdr:rowOff>
                  </to>
                </anchor>
              </controlPr>
            </control>
          </mc:Choice>
        </mc:AlternateContent>
        <mc:AlternateContent xmlns:mc="http://schemas.openxmlformats.org/markup-compatibility/2006">
          <mc:Choice Requires="x14">
            <control shapeId="1032" r:id="rId8" name="Check Box 8">
              <controlPr locked="0" defaultSize="0" autoFill="0" autoLine="0" autoPict="0">
                <anchor moveWithCells="1">
                  <from>
                    <xdr:col>9</xdr:col>
                    <xdr:colOff>0</xdr:colOff>
                    <xdr:row>23</xdr:row>
                    <xdr:rowOff>190500</xdr:rowOff>
                  </from>
                  <to>
                    <xdr:col>17</xdr:col>
                    <xdr:colOff>190500</xdr:colOff>
                    <xdr:row>25</xdr:row>
                    <xdr:rowOff>114300</xdr:rowOff>
                  </to>
                </anchor>
              </controlPr>
            </control>
          </mc:Choice>
        </mc:AlternateContent>
        <mc:AlternateContent xmlns:mc="http://schemas.openxmlformats.org/markup-compatibility/2006">
          <mc:Choice Requires="x14">
            <control shapeId="1033" r:id="rId9" name="Check Box 9">
              <controlPr locked="0" defaultSize="0" autoFill="0" autoLine="0" autoPict="0">
                <anchor moveWithCells="1">
                  <from>
                    <xdr:col>8</xdr:col>
                    <xdr:colOff>0</xdr:colOff>
                    <xdr:row>24</xdr:row>
                    <xdr:rowOff>213360</xdr:rowOff>
                  </from>
                  <to>
                    <xdr:col>9</xdr:col>
                    <xdr:colOff>137160</xdr:colOff>
                    <xdr:row>26</xdr:row>
                    <xdr:rowOff>76200</xdr:rowOff>
                  </to>
                </anchor>
              </controlPr>
            </control>
          </mc:Choice>
        </mc:AlternateContent>
        <mc:AlternateContent xmlns:mc="http://schemas.openxmlformats.org/markup-compatibility/2006">
          <mc:Choice Requires="x14">
            <control shapeId="1034" r:id="rId10" name="Check Box 10">
              <controlPr locked="0" defaultSize="0" autoFill="0" autoLine="0" autoPict="0">
                <anchor moveWithCells="1">
                  <from>
                    <xdr:col>9</xdr:col>
                    <xdr:colOff>0</xdr:colOff>
                    <xdr:row>24</xdr:row>
                    <xdr:rowOff>213360</xdr:rowOff>
                  </from>
                  <to>
                    <xdr:col>17</xdr:col>
                    <xdr:colOff>251460</xdr:colOff>
                    <xdr:row>26</xdr:row>
                    <xdr:rowOff>83820</xdr:rowOff>
                  </to>
                </anchor>
              </controlPr>
            </control>
          </mc:Choice>
        </mc:AlternateContent>
        <mc:AlternateContent xmlns:mc="http://schemas.openxmlformats.org/markup-compatibility/2006">
          <mc:Choice Requires="x14">
            <control shapeId="1035" r:id="rId11" name="Check Box 11">
              <controlPr locked="0" defaultSize="0" autoFill="0" autoLine="0" autoPict="0">
                <anchor moveWithCells="1">
                  <from>
                    <xdr:col>8</xdr:col>
                    <xdr:colOff>0</xdr:colOff>
                    <xdr:row>25</xdr:row>
                    <xdr:rowOff>190500</xdr:rowOff>
                  </from>
                  <to>
                    <xdr:col>9</xdr:col>
                    <xdr:colOff>45720</xdr:colOff>
                    <xdr:row>27</xdr:row>
                    <xdr:rowOff>53340</xdr:rowOff>
                  </to>
                </anchor>
              </controlPr>
            </control>
          </mc:Choice>
        </mc:AlternateContent>
        <mc:AlternateContent xmlns:mc="http://schemas.openxmlformats.org/markup-compatibility/2006">
          <mc:Choice Requires="x14">
            <control shapeId="1036" r:id="rId12" name="Check Box 12">
              <controlPr locked="0" defaultSize="0" autoFill="0" autoLine="0" autoPict="0">
                <anchor moveWithCells="1">
                  <from>
                    <xdr:col>9</xdr:col>
                    <xdr:colOff>0</xdr:colOff>
                    <xdr:row>25</xdr:row>
                    <xdr:rowOff>190500</xdr:rowOff>
                  </from>
                  <to>
                    <xdr:col>17</xdr:col>
                    <xdr:colOff>251460</xdr:colOff>
                    <xdr:row>27</xdr:row>
                    <xdr:rowOff>60960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showErrorMessage="1" xr:uid="{AC075AF5-6F35-4215-9B84-4D63EACB1821}">
          <x14:formula1>
            <xm:f>Calcul!$A$4:$A$5</xm:f>
          </x14:formula1>
          <xm:sqref>I29 I31 I33 I35 I37 I39 I41 I43 I48 I50 I52 I56 I58 I60 I62:I64 I68 I12 I10</xm:sqref>
        </x14:dataValidation>
        <x14:dataValidation type="list" allowBlank="1" showInputMessage="1" showErrorMessage="1" xr:uid="{D8A2273F-21E7-496E-9E1D-AB2522B40ECA}">
          <x14:formula1>
            <xm:f>Calcul!$A$10:$A$14</xm:f>
          </x14:formula1>
          <xm:sqref>I22</xm:sqref>
        </x14:dataValidation>
        <x14:dataValidation type="list" allowBlank="1" showInputMessage="1" showErrorMessage="1" xr:uid="{313A7000-8ABB-4121-AB71-00D99C844C07}">
          <x14:formula1>
            <xm:f>Calcul!$A$25:$A$31</xm:f>
          </x14:formula1>
          <xm:sqref>I54</xm:sqref>
        </x14:dataValidation>
        <x14:dataValidation type="list" allowBlank="1" showInputMessage="1" showErrorMessage="1" xr:uid="{81050933-4ED3-48B1-89C4-41061B568F30}">
          <x14:formula1>
            <xm:f>Calcul!$A$33:$A$36</xm:f>
          </x14:formula1>
          <xm:sqref>I66</xm:sqref>
        </x14:dataValidation>
        <x14:dataValidation type="list" allowBlank="1" showInputMessage="1" showErrorMessage="1" xr:uid="{D2DD2F1F-B48B-4530-88FA-4FA7ADBF0E50}">
          <x14:formula1>
            <xm:f>Calcul!$A$38:$A$40</xm:f>
          </x14:formula1>
          <xm:sqref>I70</xm:sqref>
        </x14:dataValidation>
        <x14:dataValidation type="list" allowBlank="1" showInputMessage="1" showErrorMessage="1" xr:uid="{B2028945-FC7B-4AE9-991D-6A12BCF4B22A}">
          <x14:formula1>
            <xm:f>Calcul!$A$69:$A$72</xm:f>
          </x14:formula1>
          <xm:sqref>I9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8DC59-F646-44AA-A542-0C2BDD0EA49D}">
  <dimension ref="A2:B9"/>
  <sheetViews>
    <sheetView workbookViewId="0">
      <selection activeCell="B8" sqref="B8"/>
    </sheetView>
  </sheetViews>
  <sheetFormatPr baseColWidth="10" defaultRowHeight="14.4" x14ac:dyDescent="0.3"/>
  <cols>
    <col min="1" max="1" width="23" bestFit="1" customWidth="1"/>
    <col min="2" max="2" width="78.6640625" customWidth="1"/>
  </cols>
  <sheetData>
    <row r="2" spans="1:2" ht="15" thickBot="1" x14ac:dyDescent="0.35"/>
    <row r="3" spans="1:2" ht="16.2" thickBot="1" x14ac:dyDescent="0.35">
      <c r="A3" s="1" t="s">
        <v>27</v>
      </c>
      <c r="B3" s="2" t="s">
        <v>26</v>
      </c>
    </row>
    <row r="4" spans="1:2" x14ac:dyDescent="0.3">
      <c r="A4" s="5"/>
    </row>
    <row r="5" spans="1:2" ht="43.8" customHeight="1" x14ac:dyDescent="0.3">
      <c r="A5" s="3" t="s">
        <v>40</v>
      </c>
      <c r="B5" s="4" t="s">
        <v>41</v>
      </c>
    </row>
    <row r="6" spans="1:2" ht="43.8" customHeight="1" x14ac:dyDescent="0.3">
      <c r="A6" s="6" t="s">
        <v>42</v>
      </c>
      <c r="B6" s="4" t="s">
        <v>69</v>
      </c>
    </row>
    <row r="7" spans="1:2" ht="57" customHeight="1" x14ac:dyDescent="0.3">
      <c r="A7" s="5" t="s">
        <v>37</v>
      </c>
      <c r="B7" s="4" t="s">
        <v>38</v>
      </c>
    </row>
    <row r="8" spans="1:2" ht="45.6" customHeight="1" x14ac:dyDescent="0.3">
      <c r="A8" s="5" t="s">
        <v>25</v>
      </c>
      <c r="B8" s="4" t="s">
        <v>80</v>
      </c>
    </row>
    <row r="9" spans="1:2" ht="40.799999999999997" customHeight="1" x14ac:dyDescent="0.3">
      <c r="B9" s="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BA5F3-5A0A-4542-916E-881A7529C897}">
  <dimension ref="A3:I72"/>
  <sheetViews>
    <sheetView workbookViewId="0">
      <selection activeCell="A7" sqref="A7"/>
    </sheetView>
  </sheetViews>
  <sheetFormatPr baseColWidth="10" defaultRowHeight="18" x14ac:dyDescent="0.5"/>
  <cols>
    <col min="1" max="1" width="39.33203125" style="7" customWidth="1"/>
    <col min="2" max="16384" width="11.5546875" style="7"/>
  </cols>
  <sheetData>
    <row r="3" spans="1:2" x14ac:dyDescent="0.5">
      <c r="A3" s="8" t="s">
        <v>6</v>
      </c>
      <c r="B3" s="8" t="s">
        <v>9</v>
      </c>
    </row>
    <row r="4" spans="1:2" x14ac:dyDescent="0.5">
      <c r="A4" s="7" t="s">
        <v>7</v>
      </c>
      <c r="B4" s="7">
        <v>5</v>
      </c>
    </row>
    <row r="5" spans="1:2" x14ac:dyDescent="0.5">
      <c r="A5" s="7" t="s">
        <v>8</v>
      </c>
      <c r="B5" s="7">
        <v>1</v>
      </c>
    </row>
    <row r="7" spans="1:2" x14ac:dyDescent="0.5">
      <c r="A7" s="7" t="s">
        <v>8</v>
      </c>
      <c r="B7" s="7">
        <v>5</v>
      </c>
    </row>
    <row r="8" spans="1:2" x14ac:dyDescent="0.5">
      <c r="A8" s="7" t="s">
        <v>7</v>
      </c>
      <c r="B8" s="7">
        <v>1</v>
      </c>
    </row>
    <row r="10" spans="1:2" x14ac:dyDescent="0.5">
      <c r="A10" s="7" t="s">
        <v>11</v>
      </c>
      <c r="B10" s="7">
        <v>1</v>
      </c>
    </row>
    <row r="11" spans="1:2" x14ac:dyDescent="0.5">
      <c r="A11" s="7" t="s">
        <v>12</v>
      </c>
      <c r="B11" s="7">
        <v>2</v>
      </c>
    </row>
    <row r="12" spans="1:2" x14ac:dyDescent="0.5">
      <c r="A12" s="7" t="s">
        <v>13</v>
      </c>
      <c r="B12" s="7">
        <v>3</v>
      </c>
    </row>
    <row r="13" spans="1:2" x14ac:dyDescent="0.5">
      <c r="A13" s="7" t="s">
        <v>14</v>
      </c>
      <c r="B13" s="7">
        <v>4</v>
      </c>
    </row>
    <row r="14" spans="1:2" x14ac:dyDescent="0.5">
      <c r="A14" s="7" t="s">
        <v>15</v>
      </c>
      <c r="B14" s="7">
        <v>5</v>
      </c>
    </row>
    <row r="16" spans="1:2" x14ac:dyDescent="0.5">
      <c r="A16" s="7" t="s">
        <v>17</v>
      </c>
      <c r="B16" s="7">
        <v>4</v>
      </c>
    </row>
    <row r="17" spans="1:9" x14ac:dyDescent="0.5">
      <c r="A17" s="7" t="s">
        <v>19</v>
      </c>
      <c r="B17" s="7">
        <v>5</v>
      </c>
    </row>
    <row r="18" spans="1:9" x14ac:dyDescent="0.5">
      <c r="A18" s="7" t="s">
        <v>18</v>
      </c>
      <c r="B18" s="7">
        <v>5</v>
      </c>
    </row>
    <row r="19" spans="1:9" x14ac:dyDescent="0.5">
      <c r="A19" s="7" t="s">
        <v>20</v>
      </c>
      <c r="B19" s="7">
        <v>5</v>
      </c>
    </row>
    <row r="20" spans="1:9" x14ac:dyDescent="0.5">
      <c r="A20" s="7" t="s">
        <v>21</v>
      </c>
      <c r="B20" s="7">
        <v>2</v>
      </c>
    </row>
    <row r="21" spans="1:9" x14ac:dyDescent="0.5">
      <c r="A21" s="7" t="s">
        <v>22</v>
      </c>
      <c r="B21" s="7">
        <v>3</v>
      </c>
    </row>
    <row r="22" spans="1:9" x14ac:dyDescent="0.5">
      <c r="A22" s="7" t="s">
        <v>23</v>
      </c>
      <c r="B22" s="7">
        <v>4</v>
      </c>
    </row>
    <row r="23" spans="1:9" x14ac:dyDescent="0.5">
      <c r="A23" s="7" t="s">
        <v>24</v>
      </c>
      <c r="B23" s="7">
        <v>3</v>
      </c>
    </row>
    <row r="25" spans="1:9" x14ac:dyDescent="0.5">
      <c r="A25" s="47" t="s">
        <v>31</v>
      </c>
      <c r="B25" s="48">
        <v>1</v>
      </c>
      <c r="C25" s="48"/>
      <c r="D25" s="48"/>
      <c r="E25" s="48"/>
      <c r="F25" s="48"/>
      <c r="G25" s="48"/>
      <c r="I25" s="48"/>
    </row>
    <row r="26" spans="1:9" x14ac:dyDescent="0.5">
      <c r="A26" s="7" t="s">
        <v>32</v>
      </c>
      <c r="B26" s="7">
        <v>2</v>
      </c>
    </row>
    <row r="27" spans="1:9" x14ac:dyDescent="0.5">
      <c r="A27" s="7" t="s">
        <v>12</v>
      </c>
      <c r="B27" s="7">
        <v>3</v>
      </c>
    </row>
    <row r="28" spans="1:9" x14ac:dyDescent="0.5">
      <c r="A28" s="7" t="s">
        <v>33</v>
      </c>
      <c r="B28" s="48">
        <v>3</v>
      </c>
      <c r="C28" s="48"/>
      <c r="D28" s="48"/>
      <c r="E28" s="48"/>
      <c r="F28" s="48"/>
      <c r="G28" s="48"/>
    </row>
    <row r="29" spans="1:9" x14ac:dyDescent="0.5">
      <c r="A29" s="7" t="s">
        <v>34</v>
      </c>
      <c r="B29" s="7">
        <v>4</v>
      </c>
    </row>
    <row r="30" spans="1:9" x14ac:dyDescent="0.5">
      <c r="A30" s="7" t="s">
        <v>35</v>
      </c>
      <c r="B30" s="7">
        <v>5</v>
      </c>
    </row>
    <row r="31" spans="1:9" x14ac:dyDescent="0.5">
      <c r="A31" s="7" t="s">
        <v>36</v>
      </c>
      <c r="B31" s="7">
        <v>5</v>
      </c>
    </row>
    <row r="33" spans="1:2" x14ac:dyDescent="0.5">
      <c r="A33" s="7" t="s">
        <v>46</v>
      </c>
      <c r="B33" s="7">
        <v>1</v>
      </c>
    </row>
    <row r="34" spans="1:2" x14ac:dyDescent="0.5">
      <c r="A34" s="7" t="s">
        <v>47</v>
      </c>
      <c r="B34" s="7">
        <v>2</v>
      </c>
    </row>
    <row r="35" spans="1:2" x14ac:dyDescent="0.5">
      <c r="A35" s="7" t="s">
        <v>48</v>
      </c>
      <c r="B35" s="7">
        <v>3</v>
      </c>
    </row>
    <row r="36" spans="1:2" x14ac:dyDescent="0.5">
      <c r="A36" s="7" t="s">
        <v>49</v>
      </c>
      <c r="B36" s="7">
        <v>5</v>
      </c>
    </row>
    <row r="38" spans="1:2" x14ac:dyDescent="0.5">
      <c r="A38" s="7" t="s">
        <v>7</v>
      </c>
      <c r="B38" s="7">
        <v>1</v>
      </c>
    </row>
    <row r="39" spans="1:2" x14ac:dyDescent="0.5">
      <c r="A39" s="7" t="s">
        <v>8</v>
      </c>
      <c r="B39" s="7">
        <v>2</v>
      </c>
    </row>
    <row r="40" spans="1:2" x14ac:dyDescent="0.5">
      <c r="A40" s="7" t="s">
        <v>50</v>
      </c>
      <c r="B40" s="7">
        <v>0</v>
      </c>
    </row>
    <row r="42" spans="1:2" x14ac:dyDescent="0.5">
      <c r="A42" s="7">
        <v>0</v>
      </c>
      <c r="B42" s="7" t="s">
        <v>57</v>
      </c>
    </row>
    <row r="43" spans="1:2" x14ac:dyDescent="0.5">
      <c r="A43" s="7">
        <v>1</v>
      </c>
      <c r="B43" s="7" t="s">
        <v>58</v>
      </c>
    </row>
    <row r="44" spans="1:2" x14ac:dyDescent="0.5">
      <c r="A44" s="7">
        <v>2</v>
      </c>
      <c r="B44" s="7" t="s">
        <v>58</v>
      </c>
    </row>
    <row r="45" spans="1:2" x14ac:dyDescent="0.5">
      <c r="A45" s="7">
        <v>3</v>
      </c>
      <c r="B45" s="7" t="s">
        <v>58</v>
      </c>
    </row>
    <row r="46" spans="1:2" x14ac:dyDescent="0.5">
      <c r="A46" s="7">
        <v>4</v>
      </c>
      <c r="B46" s="7" t="s">
        <v>59</v>
      </c>
    </row>
    <row r="47" spans="1:2" x14ac:dyDescent="0.5">
      <c r="A47" s="7">
        <v>5</v>
      </c>
      <c r="B47" s="7" t="s">
        <v>59</v>
      </c>
    </row>
    <row r="48" spans="1:2" x14ac:dyDescent="0.5">
      <c r="A48" s="7">
        <v>6</v>
      </c>
      <c r="B48" s="7" t="s">
        <v>59</v>
      </c>
    </row>
    <row r="49" spans="1:2" x14ac:dyDescent="0.5">
      <c r="A49" s="7">
        <v>7</v>
      </c>
      <c r="B49" s="7" t="s">
        <v>60</v>
      </c>
    </row>
    <row r="50" spans="1:2" x14ac:dyDescent="0.5">
      <c r="A50" s="7">
        <v>8</v>
      </c>
      <c r="B50" s="7" t="s">
        <v>60</v>
      </c>
    </row>
    <row r="51" spans="1:2" x14ac:dyDescent="0.5">
      <c r="A51" s="7">
        <v>9</v>
      </c>
      <c r="B51" s="7" t="s">
        <v>60</v>
      </c>
    </row>
    <row r="52" spans="1:2" x14ac:dyDescent="0.5">
      <c r="A52" s="7">
        <v>10</v>
      </c>
      <c r="B52" s="7" t="s">
        <v>60</v>
      </c>
    </row>
    <row r="53" spans="1:2" x14ac:dyDescent="0.5">
      <c r="A53" s="7">
        <v>11</v>
      </c>
      <c r="B53" s="7" t="s">
        <v>60</v>
      </c>
    </row>
    <row r="54" spans="1:2" x14ac:dyDescent="0.5">
      <c r="A54" s="7">
        <v>12</v>
      </c>
      <c r="B54" s="7" t="s">
        <v>60</v>
      </c>
    </row>
    <row r="55" spans="1:2" x14ac:dyDescent="0.5">
      <c r="A55" s="7">
        <v>13</v>
      </c>
      <c r="B55" s="7" t="s">
        <v>61</v>
      </c>
    </row>
    <row r="56" spans="1:2" x14ac:dyDescent="0.5">
      <c r="A56" s="7">
        <v>14</v>
      </c>
      <c r="B56" s="7" t="s">
        <v>61</v>
      </c>
    </row>
    <row r="57" spans="1:2" x14ac:dyDescent="0.5">
      <c r="A57" s="7">
        <v>15</v>
      </c>
      <c r="B57" s="7" t="s">
        <v>61</v>
      </c>
    </row>
    <row r="58" spans="1:2" x14ac:dyDescent="0.5">
      <c r="A58" s="7">
        <v>16</v>
      </c>
      <c r="B58" s="7" t="s">
        <v>61</v>
      </c>
    </row>
    <row r="59" spans="1:2" x14ac:dyDescent="0.5">
      <c r="A59" s="7">
        <v>17</v>
      </c>
      <c r="B59" s="7" t="s">
        <v>61</v>
      </c>
    </row>
    <row r="60" spans="1:2" x14ac:dyDescent="0.5">
      <c r="A60" s="7">
        <v>18</v>
      </c>
      <c r="B60" s="7" t="s">
        <v>61</v>
      </c>
    </row>
    <row r="61" spans="1:2" x14ac:dyDescent="0.5">
      <c r="A61" s="7">
        <v>19</v>
      </c>
      <c r="B61" s="7" t="s">
        <v>61</v>
      </c>
    </row>
    <row r="62" spans="1:2" x14ac:dyDescent="0.5">
      <c r="A62" s="7">
        <v>20</v>
      </c>
      <c r="B62" s="7" t="s">
        <v>61</v>
      </c>
    </row>
    <row r="63" spans="1:2" x14ac:dyDescent="0.5">
      <c r="A63" s="7">
        <v>21</v>
      </c>
      <c r="B63" s="7" t="s">
        <v>61</v>
      </c>
    </row>
    <row r="64" spans="1:2" x14ac:dyDescent="0.5">
      <c r="A64" s="7">
        <v>22</v>
      </c>
      <c r="B64" s="7" t="s">
        <v>61</v>
      </c>
    </row>
    <row r="65" spans="1:2" x14ac:dyDescent="0.5">
      <c r="A65" s="7">
        <v>23</v>
      </c>
      <c r="B65" s="7" t="s">
        <v>61</v>
      </c>
    </row>
    <row r="66" spans="1:2" x14ac:dyDescent="0.5">
      <c r="A66" s="7">
        <v>24</v>
      </c>
      <c r="B66" s="7" t="s">
        <v>61</v>
      </c>
    </row>
    <row r="67" spans="1:2" x14ac:dyDescent="0.5">
      <c r="A67" s="7">
        <v>25</v>
      </c>
      <c r="B67" s="7" t="s">
        <v>61</v>
      </c>
    </row>
    <row r="69" spans="1:2" x14ac:dyDescent="0.5">
      <c r="A69" s="7" t="s">
        <v>81</v>
      </c>
    </row>
    <row r="70" spans="1:2" x14ac:dyDescent="0.5">
      <c r="A70" s="7" t="s">
        <v>82</v>
      </c>
    </row>
    <row r="71" spans="1:2" x14ac:dyDescent="0.5">
      <c r="A71" s="7" t="s">
        <v>83</v>
      </c>
    </row>
    <row r="72" spans="1:2" x14ac:dyDescent="0.5">
      <c r="A72" s="7" t="s">
        <v>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762FF46328E974A82F8DD249E08F899" ma:contentTypeVersion="13" ma:contentTypeDescription="Crée un document." ma:contentTypeScope="" ma:versionID="8bd3dd2bcb731577d08874bc0cf6111a">
  <xsd:schema xmlns:xsd="http://www.w3.org/2001/XMLSchema" xmlns:xs="http://www.w3.org/2001/XMLSchema" xmlns:p="http://schemas.microsoft.com/office/2006/metadata/properties" xmlns:ns2="f009ad54-dbae-4ead-ba83-ca3018c4da2d" xmlns:ns3="37db0caf-b648-4e94-ba06-1a67e5ee4fbb" targetNamespace="http://schemas.microsoft.com/office/2006/metadata/properties" ma:root="true" ma:fieldsID="4a414cb71bcc783d2b02117b26c269f2" ns2:_="" ns3:_="">
    <xsd:import namespace="f009ad54-dbae-4ead-ba83-ca3018c4da2d"/>
    <xsd:import namespace="37db0caf-b648-4e94-ba06-1a67e5ee4fb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9ad54-dbae-4ead-ba83-ca3018c4da2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Balises d’images" ma:readOnly="false" ma:fieldId="{5cf76f15-5ced-4ddc-b409-7134ff3c332f}" ma:taxonomyMulti="true" ma:sspId="9eaa8290-3616-4126-84aa-16f277ca9cc9"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7db0caf-b648-4e94-ba06-1a67e5ee4fbb" elementFormDefault="qualified">
    <xsd:import namespace="http://schemas.microsoft.com/office/2006/documentManagement/types"/>
    <xsd:import namespace="http://schemas.microsoft.com/office/infopath/2007/PartnerControls"/>
    <xsd:element name="SharedWithUsers" ma:index="11"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Partagé avec détails" ma:internalName="SharedWithDetails" ma:readOnly="true">
      <xsd:simpleType>
        <xsd:restriction base="dms:Note">
          <xsd:maxLength value="255"/>
        </xsd:restriction>
      </xsd:simpleType>
    </xsd:element>
    <xsd:element name="TaxCatchAll" ma:index="15" nillable="true" ma:displayName="Taxonomy Catch All Column" ma:hidden="true" ma:list="{551d3621-c0ba-4666-9b82-604a86b13f6c}" ma:internalName="TaxCatchAll" ma:showField="CatchAllData" ma:web="37db0caf-b648-4e94-ba06-1a67e5ee4fb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009ad54-dbae-4ead-ba83-ca3018c4da2d">
      <Terms xmlns="http://schemas.microsoft.com/office/infopath/2007/PartnerControls"/>
    </lcf76f155ced4ddcb4097134ff3c332f>
    <TaxCatchAll xmlns="37db0caf-b648-4e94-ba06-1a67e5ee4fbb" xsi:nil="true"/>
  </documentManagement>
</p:properties>
</file>

<file path=customXml/itemProps1.xml><?xml version="1.0" encoding="utf-8"?>
<ds:datastoreItem xmlns:ds="http://schemas.openxmlformats.org/officeDocument/2006/customXml" ds:itemID="{E2218585-17DA-4D86-B2BA-B69FA73E993E}"/>
</file>

<file path=customXml/itemProps2.xml><?xml version="1.0" encoding="utf-8"?>
<ds:datastoreItem xmlns:ds="http://schemas.openxmlformats.org/officeDocument/2006/customXml" ds:itemID="{89DF1944-FFD1-4BFA-8E93-31981FB73545}"/>
</file>

<file path=customXml/itemProps3.xml><?xml version="1.0" encoding="utf-8"?>
<ds:datastoreItem xmlns:ds="http://schemas.openxmlformats.org/officeDocument/2006/customXml" ds:itemID="{DE2C0305-812D-4075-BED3-E26643C9DFF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Analyse préliminaire</vt:lpstr>
      <vt:lpstr>Définitions</vt:lpstr>
      <vt:lpstr>Calcul</vt:lpstr>
      <vt:lpstr>'Analyse préliminaire'!Zone_d_impression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Forget</dc:creator>
  <cp:lastModifiedBy>Thomas Forget</cp:lastModifiedBy>
  <cp:lastPrinted>2023-03-03T20:49:04Z</cp:lastPrinted>
  <dcterms:created xsi:type="dcterms:W3CDTF">2023-01-27T14:40:34Z</dcterms:created>
  <dcterms:modified xsi:type="dcterms:W3CDTF">2024-04-19T14:32:45Z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ProgID">
    <vt:lpwstr/>
  </property>
  <property fmtid="{D5CDD505-2E9C-101B-9397-08002B2CF9AE}" pid="3" name="MediaServiceImageTags">
    <vt:lpwstr/>
  </property>
  <property fmtid="{D5CDD505-2E9C-101B-9397-08002B2CF9AE}" pid="4" name="ContentTypeId">
    <vt:lpwstr>0x0101002762FF46328E974A82F8DD249E08F899</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